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35" windowWidth="15600" windowHeight="9375"/>
  </bookViews>
  <sheets>
    <sheet name="工作量统计" sheetId="1" r:id="rId1"/>
    <sheet name="打印表" sheetId="4" r:id="rId2"/>
    <sheet name="计分标准" sheetId="2" r:id="rId3"/>
  </sheets>
  <calcPr calcId="145621"/>
</workbook>
</file>

<file path=xl/calcChain.xml><?xml version="1.0" encoding="utf-8"?>
<calcChain xmlns="http://schemas.openxmlformats.org/spreadsheetml/2006/main">
  <c r="F6" i="1" l="1"/>
  <c r="AZ7" i="1" l="1"/>
  <c r="AZ8" i="1"/>
  <c r="AZ9" i="1"/>
  <c r="AZ10" i="1"/>
  <c r="AZ11" i="1"/>
  <c r="AZ12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125" i="1"/>
  <c r="AY126" i="1"/>
  <c r="AY127" i="1"/>
  <c r="AY128" i="1"/>
  <c r="AY129" i="1"/>
  <c r="AY130" i="1"/>
  <c r="AY131" i="1"/>
  <c r="AY132" i="1"/>
  <c r="AY133" i="1"/>
  <c r="AY134" i="1"/>
  <c r="AY135" i="1"/>
  <c r="AY136" i="1"/>
  <c r="AY137" i="1"/>
  <c r="AY138" i="1"/>
  <c r="AY139" i="1"/>
  <c r="AY140" i="1"/>
  <c r="AY141" i="1"/>
  <c r="AY142" i="1"/>
  <c r="AY143" i="1"/>
  <c r="AY144" i="1"/>
  <c r="AY145" i="1"/>
  <c r="AY146" i="1"/>
  <c r="AY147" i="1"/>
  <c r="AY148" i="1"/>
  <c r="AY149" i="1"/>
  <c r="AY150" i="1"/>
  <c r="AY151" i="1"/>
  <c r="AY152" i="1"/>
  <c r="AY153" i="1"/>
  <c r="AY154" i="1"/>
  <c r="AY155" i="1"/>
  <c r="AY156" i="1"/>
  <c r="AY157" i="1"/>
  <c r="AY158" i="1"/>
  <c r="AY159" i="1"/>
  <c r="AY160" i="1"/>
  <c r="AY161" i="1"/>
  <c r="AY162" i="1"/>
  <c r="AY163" i="1"/>
  <c r="AY164" i="1"/>
  <c r="AY165" i="1"/>
  <c r="AY166" i="1"/>
  <c r="AY167" i="1"/>
  <c r="AY168" i="1"/>
  <c r="AY169" i="1"/>
  <c r="AY170" i="1"/>
  <c r="AY171" i="1"/>
  <c r="AY172" i="1"/>
  <c r="AY173" i="1"/>
  <c r="AY174" i="1"/>
  <c r="AY175" i="1"/>
  <c r="AY176" i="1"/>
  <c r="AY177" i="1"/>
  <c r="AY178" i="1"/>
  <c r="AY179" i="1"/>
  <c r="AY180" i="1"/>
  <c r="AY181" i="1"/>
  <c r="AY182" i="1"/>
  <c r="AY183" i="1"/>
  <c r="AY184" i="1"/>
  <c r="AY185" i="1"/>
  <c r="AY186" i="1"/>
  <c r="AY187" i="1"/>
  <c r="AY188" i="1"/>
  <c r="AY189" i="1"/>
  <c r="AY190" i="1"/>
  <c r="AY191" i="1"/>
  <c r="AY192" i="1"/>
  <c r="AY193" i="1"/>
  <c r="AY194" i="1"/>
  <c r="AY195" i="1"/>
  <c r="AY196" i="1"/>
  <c r="AY197" i="1"/>
  <c r="AY198" i="1"/>
  <c r="AY199" i="1"/>
  <c r="AY200" i="1"/>
  <c r="AY201" i="1"/>
  <c r="AY202" i="1"/>
  <c r="AY203" i="1"/>
  <c r="AY204" i="1"/>
  <c r="AY205" i="1"/>
  <c r="AY206" i="1"/>
  <c r="AY207" i="1"/>
  <c r="AY208" i="1"/>
  <c r="AY209" i="1"/>
  <c r="AY210" i="1"/>
  <c r="AY211" i="1"/>
  <c r="AY212" i="1"/>
  <c r="AY213" i="1"/>
  <c r="AY214" i="1"/>
  <c r="AY215" i="1"/>
  <c r="AY216" i="1"/>
  <c r="AY217" i="1"/>
  <c r="AY218" i="1"/>
  <c r="AY219" i="1"/>
  <c r="AY220" i="1"/>
  <c r="AY221" i="1"/>
  <c r="AY222" i="1"/>
  <c r="AY223" i="1"/>
  <c r="AY224" i="1"/>
  <c r="AY225" i="1"/>
  <c r="AY226" i="1"/>
  <c r="AY227" i="1"/>
  <c r="AY228" i="1"/>
  <c r="AY229" i="1"/>
  <c r="AY230" i="1"/>
  <c r="AY231" i="1"/>
  <c r="AY232" i="1"/>
  <c r="AY233" i="1"/>
  <c r="AY234" i="1"/>
  <c r="AY235" i="1"/>
  <c r="AY236" i="1"/>
  <c r="AY237" i="1"/>
  <c r="AY238" i="1"/>
  <c r="AY239" i="1"/>
  <c r="AY240" i="1"/>
  <c r="AY241" i="1"/>
  <c r="AY242" i="1"/>
  <c r="AY243" i="1"/>
  <c r="AY244" i="1"/>
  <c r="AY245" i="1"/>
  <c r="AY246" i="1"/>
  <c r="AY247" i="1"/>
  <c r="AY248" i="1"/>
  <c r="AY249" i="1"/>
  <c r="AY250" i="1"/>
  <c r="AY251" i="1"/>
  <c r="AY252" i="1"/>
  <c r="AY253" i="1"/>
  <c r="AY254" i="1"/>
  <c r="AY255" i="1"/>
  <c r="AY256" i="1"/>
  <c r="AY257" i="1"/>
  <c r="AY258" i="1"/>
  <c r="AY259" i="1"/>
  <c r="AY260" i="1"/>
  <c r="AY261" i="1"/>
  <c r="AY262" i="1"/>
  <c r="AY263" i="1"/>
  <c r="AY264" i="1"/>
  <c r="AY265" i="1"/>
  <c r="AY266" i="1"/>
  <c r="AY267" i="1"/>
  <c r="AY268" i="1"/>
  <c r="AY269" i="1"/>
  <c r="AY270" i="1"/>
  <c r="AY271" i="1"/>
  <c r="AY272" i="1"/>
  <c r="AY273" i="1"/>
  <c r="AY274" i="1"/>
  <c r="AY275" i="1"/>
  <c r="AY276" i="1"/>
  <c r="AY277" i="1"/>
  <c r="AY278" i="1"/>
  <c r="AY279" i="1"/>
  <c r="AY280" i="1"/>
  <c r="AY281" i="1"/>
  <c r="AY282" i="1"/>
  <c r="AY283" i="1"/>
  <c r="AY284" i="1"/>
  <c r="AY285" i="1"/>
  <c r="AY286" i="1"/>
  <c r="AY287" i="1"/>
  <c r="AY288" i="1"/>
  <c r="AY289" i="1"/>
  <c r="AY290" i="1"/>
  <c r="AY291" i="1"/>
  <c r="AY292" i="1"/>
  <c r="AY293" i="1"/>
  <c r="AY294" i="1"/>
  <c r="AY295" i="1"/>
  <c r="AY296" i="1"/>
  <c r="AY297" i="1"/>
  <c r="AY298" i="1"/>
  <c r="AY299" i="1"/>
  <c r="AY300" i="1"/>
  <c r="AY301" i="1"/>
  <c r="AY302" i="1"/>
  <c r="AY303" i="1"/>
  <c r="AY304" i="1"/>
  <c r="AY305" i="1"/>
  <c r="AY306" i="1"/>
  <c r="AY307" i="1"/>
  <c r="AY308" i="1"/>
  <c r="AY309" i="1"/>
  <c r="AY310" i="1"/>
  <c r="AY311" i="1"/>
  <c r="AY312" i="1"/>
  <c r="AY313" i="1"/>
  <c r="AY314" i="1"/>
  <c r="AY315" i="1"/>
  <c r="AY316" i="1"/>
  <c r="AY317" i="1"/>
  <c r="AY318" i="1"/>
  <c r="AY319" i="1"/>
  <c r="AY320" i="1"/>
  <c r="AY321" i="1"/>
  <c r="AY322" i="1"/>
  <c r="AY323" i="1"/>
  <c r="AY324" i="1"/>
  <c r="AY325" i="1"/>
  <c r="AY326" i="1"/>
  <c r="AY327" i="1"/>
  <c r="AY328" i="1"/>
  <c r="AY329" i="1"/>
  <c r="AY330" i="1"/>
  <c r="AY331" i="1"/>
  <c r="AY332" i="1"/>
  <c r="AY333" i="1"/>
  <c r="AY334" i="1"/>
  <c r="AY335" i="1"/>
  <c r="AY336" i="1"/>
  <c r="AY337" i="1"/>
  <c r="AY338" i="1"/>
  <c r="AY339" i="1"/>
  <c r="AY340" i="1"/>
  <c r="AY341" i="1"/>
  <c r="AY342" i="1"/>
  <c r="AY343" i="1"/>
  <c r="AY344" i="1"/>
  <c r="AY345" i="1"/>
  <c r="AY346" i="1"/>
  <c r="AY347" i="1"/>
  <c r="AY348" i="1"/>
  <c r="AY349" i="1"/>
  <c r="AY350" i="1"/>
  <c r="AY351" i="1"/>
  <c r="AY352" i="1"/>
  <c r="AY353" i="1"/>
  <c r="AY354" i="1"/>
  <c r="AY355" i="1"/>
  <c r="AY356" i="1"/>
  <c r="AY357" i="1"/>
  <c r="AY358" i="1"/>
  <c r="AY359" i="1"/>
  <c r="AY360" i="1"/>
  <c r="AY361" i="1"/>
  <c r="AY362" i="1"/>
  <c r="AY363" i="1"/>
  <c r="AY364" i="1"/>
  <c r="AY365" i="1"/>
  <c r="AY366" i="1"/>
  <c r="AY367" i="1"/>
  <c r="AY368" i="1"/>
  <c r="AY369" i="1"/>
  <c r="AY370" i="1"/>
  <c r="AY371" i="1"/>
  <c r="AY372" i="1"/>
  <c r="AY373" i="1"/>
  <c r="AY374" i="1"/>
  <c r="AY375" i="1"/>
  <c r="AY376" i="1"/>
  <c r="AY377" i="1"/>
  <c r="AY378" i="1"/>
  <c r="AY379" i="1"/>
  <c r="AY380" i="1"/>
  <c r="AY381" i="1"/>
  <c r="AY382" i="1"/>
  <c r="AY383" i="1"/>
  <c r="AY384" i="1"/>
  <c r="AY385" i="1"/>
  <c r="AY386" i="1"/>
  <c r="AY387" i="1"/>
  <c r="AY388" i="1"/>
  <c r="AY389" i="1"/>
  <c r="AY390" i="1"/>
  <c r="AY391" i="1"/>
  <c r="AY392" i="1"/>
  <c r="AY393" i="1"/>
  <c r="AY394" i="1"/>
  <c r="AY395" i="1"/>
  <c r="AY396" i="1"/>
  <c r="AY397" i="1"/>
  <c r="AY398" i="1"/>
  <c r="AY399" i="1"/>
  <c r="AY400" i="1"/>
  <c r="AY401" i="1"/>
  <c r="AY402" i="1"/>
  <c r="AY403" i="1"/>
  <c r="AY404" i="1"/>
  <c r="AY405" i="1"/>
  <c r="AY406" i="1"/>
  <c r="AY407" i="1"/>
  <c r="AY408" i="1"/>
  <c r="AY409" i="1"/>
  <c r="AY410" i="1"/>
  <c r="AY411" i="1"/>
  <c r="AY412" i="1"/>
  <c r="AY413" i="1"/>
  <c r="AY414" i="1"/>
  <c r="AY415" i="1"/>
  <c r="AY416" i="1"/>
  <c r="AY417" i="1"/>
  <c r="AY418" i="1"/>
  <c r="AY419" i="1"/>
  <c r="AY420" i="1"/>
  <c r="AY421" i="1"/>
  <c r="AY422" i="1"/>
  <c r="AY423" i="1"/>
  <c r="AY424" i="1"/>
  <c r="AY425" i="1"/>
  <c r="AY426" i="1"/>
  <c r="AY427" i="1"/>
  <c r="AY428" i="1"/>
  <c r="AY429" i="1"/>
  <c r="AY430" i="1"/>
  <c r="AY431" i="1"/>
  <c r="AY432" i="1"/>
  <c r="AY433" i="1"/>
  <c r="AY434" i="1"/>
  <c r="AY435" i="1"/>
  <c r="AY436" i="1"/>
  <c r="AY437" i="1"/>
  <c r="AY438" i="1"/>
  <c r="AY439" i="1"/>
  <c r="AY440" i="1"/>
  <c r="AY441" i="1"/>
  <c r="AY442" i="1"/>
  <c r="AY443" i="1"/>
  <c r="AY444" i="1"/>
  <c r="AY445" i="1"/>
  <c r="AY446" i="1"/>
  <c r="AY447" i="1"/>
  <c r="AY448" i="1"/>
  <c r="AY449" i="1"/>
  <c r="AY450" i="1"/>
  <c r="AY451" i="1"/>
  <c r="AY452" i="1"/>
  <c r="AY453" i="1"/>
  <c r="AY454" i="1"/>
  <c r="AY455" i="1"/>
  <c r="AY456" i="1"/>
  <c r="AY457" i="1"/>
  <c r="AY458" i="1"/>
  <c r="AY459" i="1"/>
  <c r="AY460" i="1"/>
  <c r="AY461" i="1"/>
  <c r="AY462" i="1"/>
  <c r="AY463" i="1"/>
  <c r="AY464" i="1"/>
  <c r="AY465" i="1"/>
  <c r="AY466" i="1"/>
  <c r="AY467" i="1"/>
  <c r="AY468" i="1"/>
  <c r="AY469" i="1"/>
  <c r="AY470" i="1"/>
  <c r="AY471" i="1"/>
  <c r="AY472" i="1"/>
  <c r="AY473" i="1"/>
  <c r="AY474" i="1"/>
  <c r="AY475" i="1"/>
  <c r="AY476" i="1"/>
  <c r="AY477" i="1"/>
  <c r="AY478" i="1"/>
  <c r="AY479" i="1"/>
  <c r="AY480" i="1"/>
  <c r="AY481" i="1"/>
  <c r="AY482" i="1"/>
  <c r="AY483" i="1"/>
  <c r="AY484" i="1"/>
  <c r="AY485" i="1"/>
  <c r="AY486" i="1"/>
  <c r="AY487" i="1"/>
  <c r="AY488" i="1"/>
  <c r="AY489" i="1"/>
  <c r="AY490" i="1"/>
  <c r="AY491" i="1"/>
  <c r="AY492" i="1"/>
  <c r="AY493" i="1"/>
  <c r="AY494" i="1"/>
  <c r="AY495" i="1"/>
  <c r="AY496" i="1"/>
  <c r="AY497" i="1"/>
  <c r="AY498" i="1"/>
  <c r="AY499" i="1"/>
  <c r="AY500" i="1"/>
  <c r="F8" i="1" l="1"/>
  <c r="L8" i="1"/>
  <c r="O8" i="1"/>
  <c r="P8" i="1" s="1"/>
  <c r="V8" i="1"/>
  <c r="AF8" i="1"/>
  <c r="AG8" i="1" s="1"/>
  <c r="AH8" i="1"/>
  <c r="AM8" i="1"/>
  <c r="AR8" i="1"/>
  <c r="AX8" i="1"/>
  <c r="L6" i="1" l="1"/>
  <c r="V7" i="1"/>
  <c r="C10" i="4"/>
  <c r="C11" i="4"/>
  <c r="C12" i="4"/>
  <c r="C50" i="4" l="1"/>
  <c r="C51" i="4"/>
  <c r="C52" i="4"/>
  <c r="C43" i="4"/>
  <c r="C44" i="4"/>
  <c r="C45" i="4"/>
  <c r="C36" i="4"/>
  <c r="C37" i="4"/>
  <c r="C38" i="4"/>
  <c r="D30" i="4"/>
  <c r="D31" i="4"/>
  <c r="D29" i="4"/>
  <c r="F7" i="1" l="1"/>
  <c r="L7" i="1"/>
  <c r="O7" i="1"/>
  <c r="AF7" i="1"/>
  <c r="AG7" i="1" s="1"/>
  <c r="AH7" i="1"/>
  <c r="AM7" i="1"/>
  <c r="AR7" i="1"/>
  <c r="AX7" i="1"/>
  <c r="F9" i="1"/>
  <c r="L9" i="1"/>
  <c r="O9" i="1"/>
  <c r="V9" i="1"/>
  <c r="AF9" i="1"/>
  <c r="AG9" i="1" s="1"/>
  <c r="AH9" i="1"/>
  <c r="AM9" i="1"/>
  <c r="AR9" i="1"/>
  <c r="AX9" i="1"/>
  <c r="F10" i="1"/>
  <c r="L10" i="1"/>
  <c r="O10" i="1"/>
  <c r="P10" i="1"/>
  <c r="V10" i="1"/>
  <c r="AF10" i="1"/>
  <c r="AG10" i="1" s="1"/>
  <c r="AH10" i="1"/>
  <c r="AM10" i="1"/>
  <c r="AR10" i="1"/>
  <c r="AX10" i="1"/>
  <c r="F11" i="1"/>
  <c r="L11" i="1"/>
  <c r="O11" i="1"/>
  <c r="V11" i="1"/>
  <c r="AF11" i="1"/>
  <c r="AG11" i="1" s="1"/>
  <c r="AH11" i="1"/>
  <c r="AM11" i="1"/>
  <c r="AR11" i="1"/>
  <c r="AX11" i="1"/>
  <c r="F12" i="1"/>
  <c r="L12" i="1"/>
  <c r="O12" i="1"/>
  <c r="P12" i="1" s="1"/>
  <c r="V12" i="1"/>
  <c r="AF12" i="1"/>
  <c r="AG12" i="1" s="1"/>
  <c r="AH12" i="1"/>
  <c r="AM12" i="1"/>
  <c r="AR12" i="1"/>
  <c r="AX12" i="1"/>
  <c r="F13" i="1"/>
  <c r="L13" i="1"/>
  <c r="O13" i="1"/>
  <c r="V13" i="1"/>
  <c r="AF13" i="1"/>
  <c r="AG13" i="1" s="1"/>
  <c r="AH13" i="1"/>
  <c r="AM13" i="1"/>
  <c r="AR13" i="1"/>
  <c r="AX13" i="1"/>
  <c r="F14" i="1"/>
  <c r="L14" i="1"/>
  <c r="O14" i="1"/>
  <c r="P14" i="1" s="1"/>
  <c r="V14" i="1"/>
  <c r="AF14" i="1"/>
  <c r="AG14" i="1" s="1"/>
  <c r="AH14" i="1"/>
  <c r="AM14" i="1"/>
  <c r="AR14" i="1"/>
  <c r="AX14" i="1"/>
  <c r="F15" i="1"/>
  <c r="L15" i="1"/>
  <c r="O15" i="1"/>
  <c r="V15" i="1"/>
  <c r="AF15" i="1"/>
  <c r="AG15" i="1" s="1"/>
  <c r="AH15" i="1"/>
  <c r="AM15" i="1"/>
  <c r="AR15" i="1"/>
  <c r="AX15" i="1"/>
  <c r="F16" i="1"/>
  <c r="L16" i="1"/>
  <c r="O16" i="1"/>
  <c r="P16" i="1" s="1"/>
  <c r="V16" i="1"/>
  <c r="AF16" i="1"/>
  <c r="AG16" i="1" s="1"/>
  <c r="AH16" i="1"/>
  <c r="AM16" i="1"/>
  <c r="AR16" i="1"/>
  <c r="AX16" i="1"/>
  <c r="F17" i="1"/>
  <c r="L17" i="1"/>
  <c r="O17" i="1"/>
  <c r="V17" i="1"/>
  <c r="AF17" i="1"/>
  <c r="AG17" i="1" s="1"/>
  <c r="AH17" i="1"/>
  <c r="AM17" i="1"/>
  <c r="AR17" i="1"/>
  <c r="AX17" i="1"/>
  <c r="F18" i="1"/>
  <c r="L18" i="1"/>
  <c r="O18" i="1"/>
  <c r="P18" i="1" s="1"/>
  <c r="V18" i="1"/>
  <c r="AF18" i="1"/>
  <c r="AG18" i="1" s="1"/>
  <c r="AH18" i="1"/>
  <c r="AM18" i="1"/>
  <c r="AR18" i="1"/>
  <c r="AX18" i="1"/>
  <c r="F19" i="1"/>
  <c r="L19" i="1"/>
  <c r="O19" i="1"/>
  <c r="V19" i="1"/>
  <c r="AF19" i="1"/>
  <c r="AG19" i="1" s="1"/>
  <c r="AH19" i="1"/>
  <c r="AM19" i="1"/>
  <c r="AR19" i="1"/>
  <c r="AX19" i="1"/>
  <c r="F20" i="1"/>
  <c r="L20" i="1"/>
  <c r="O20" i="1"/>
  <c r="P20" i="1" s="1"/>
  <c r="V20" i="1"/>
  <c r="AF20" i="1"/>
  <c r="AG20" i="1" s="1"/>
  <c r="AH20" i="1"/>
  <c r="AM20" i="1"/>
  <c r="AR20" i="1"/>
  <c r="AX20" i="1"/>
  <c r="F21" i="1"/>
  <c r="L21" i="1"/>
  <c r="O21" i="1"/>
  <c r="V21" i="1"/>
  <c r="AF21" i="1"/>
  <c r="AG21" i="1" s="1"/>
  <c r="AH21" i="1"/>
  <c r="AM21" i="1"/>
  <c r="AR21" i="1"/>
  <c r="AX21" i="1"/>
  <c r="F22" i="1"/>
  <c r="L22" i="1"/>
  <c r="O22" i="1"/>
  <c r="V22" i="1"/>
  <c r="AF22" i="1"/>
  <c r="AG22" i="1" s="1"/>
  <c r="AH22" i="1"/>
  <c r="AM22" i="1"/>
  <c r="AR22" i="1"/>
  <c r="AX22" i="1"/>
  <c r="F23" i="1"/>
  <c r="L23" i="1"/>
  <c r="O23" i="1"/>
  <c r="V23" i="1"/>
  <c r="AF23" i="1"/>
  <c r="AG23" i="1" s="1"/>
  <c r="AH23" i="1"/>
  <c r="AM23" i="1"/>
  <c r="AR23" i="1"/>
  <c r="AX23" i="1"/>
  <c r="F24" i="1"/>
  <c r="L24" i="1"/>
  <c r="O24" i="1"/>
  <c r="P24" i="1"/>
  <c r="V24" i="1"/>
  <c r="AF24" i="1"/>
  <c r="AG24" i="1" s="1"/>
  <c r="AH24" i="1"/>
  <c r="AM24" i="1"/>
  <c r="AR24" i="1"/>
  <c r="AX24" i="1"/>
  <c r="F25" i="1"/>
  <c r="L25" i="1"/>
  <c r="O25" i="1"/>
  <c r="V25" i="1"/>
  <c r="AF25" i="1"/>
  <c r="AG25" i="1" s="1"/>
  <c r="AH25" i="1"/>
  <c r="AM25" i="1"/>
  <c r="AR25" i="1"/>
  <c r="AX25" i="1"/>
  <c r="F26" i="1"/>
  <c r="L26" i="1"/>
  <c r="O26" i="1"/>
  <c r="P26" i="1" s="1"/>
  <c r="V26" i="1"/>
  <c r="AF26" i="1"/>
  <c r="AG26" i="1" s="1"/>
  <c r="AH26" i="1"/>
  <c r="AM26" i="1"/>
  <c r="AR26" i="1"/>
  <c r="AX26" i="1"/>
  <c r="F27" i="1"/>
  <c r="L27" i="1"/>
  <c r="O27" i="1"/>
  <c r="V27" i="1"/>
  <c r="AF27" i="1"/>
  <c r="AG27" i="1" s="1"/>
  <c r="AH27" i="1"/>
  <c r="AM27" i="1"/>
  <c r="AR27" i="1"/>
  <c r="AX27" i="1"/>
  <c r="F28" i="1"/>
  <c r="L28" i="1"/>
  <c r="O28" i="1"/>
  <c r="P28" i="1" s="1"/>
  <c r="V28" i="1"/>
  <c r="AF28" i="1"/>
  <c r="AG28" i="1" s="1"/>
  <c r="AH28" i="1"/>
  <c r="AM28" i="1"/>
  <c r="AR28" i="1"/>
  <c r="AX28" i="1"/>
  <c r="F29" i="1"/>
  <c r="L29" i="1"/>
  <c r="O29" i="1"/>
  <c r="V29" i="1"/>
  <c r="AF29" i="1"/>
  <c r="AG29" i="1" s="1"/>
  <c r="AH29" i="1"/>
  <c r="AM29" i="1"/>
  <c r="AR29" i="1"/>
  <c r="AX29" i="1"/>
  <c r="F30" i="1"/>
  <c r="L30" i="1"/>
  <c r="O30" i="1"/>
  <c r="V30" i="1"/>
  <c r="AF30" i="1"/>
  <c r="AG30" i="1" s="1"/>
  <c r="AH30" i="1"/>
  <c r="AM30" i="1"/>
  <c r="AR30" i="1"/>
  <c r="AX30" i="1"/>
  <c r="F31" i="1"/>
  <c r="L31" i="1"/>
  <c r="O31" i="1"/>
  <c r="V31" i="1"/>
  <c r="AF31" i="1"/>
  <c r="AG31" i="1" s="1"/>
  <c r="AH31" i="1"/>
  <c r="AM31" i="1"/>
  <c r="AR31" i="1"/>
  <c r="AX31" i="1"/>
  <c r="F32" i="1"/>
  <c r="L32" i="1"/>
  <c r="O32" i="1"/>
  <c r="V32" i="1"/>
  <c r="AF32" i="1"/>
  <c r="AG32" i="1" s="1"/>
  <c r="AH32" i="1"/>
  <c r="AM32" i="1"/>
  <c r="AR32" i="1"/>
  <c r="AX32" i="1"/>
  <c r="F33" i="1"/>
  <c r="L33" i="1"/>
  <c r="O33" i="1"/>
  <c r="V33" i="1"/>
  <c r="AF33" i="1"/>
  <c r="AG33" i="1" s="1"/>
  <c r="AH33" i="1"/>
  <c r="AM33" i="1"/>
  <c r="AR33" i="1"/>
  <c r="AX33" i="1"/>
  <c r="F34" i="1"/>
  <c r="L34" i="1"/>
  <c r="O34" i="1"/>
  <c r="P34" i="1"/>
  <c r="V34" i="1"/>
  <c r="AF34" i="1"/>
  <c r="AG34" i="1" s="1"/>
  <c r="AH34" i="1"/>
  <c r="AM34" i="1"/>
  <c r="AR34" i="1"/>
  <c r="AX34" i="1"/>
  <c r="F35" i="1"/>
  <c r="L35" i="1"/>
  <c r="O35" i="1"/>
  <c r="V35" i="1"/>
  <c r="AF35" i="1"/>
  <c r="AG35" i="1" s="1"/>
  <c r="AH35" i="1"/>
  <c r="AM35" i="1"/>
  <c r="AR35" i="1"/>
  <c r="AX35" i="1"/>
  <c r="F36" i="1"/>
  <c r="L36" i="1"/>
  <c r="O36" i="1"/>
  <c r="P36" i="1" s="1"/>
  <c r="V36" i="1"/>
  <c r="AF36" i="1"/>
  <c r="AG36" i="1" s="1"/>
  <c r="AH36" i="1"/>
  <c r="AM36" i="1"/>
  <c r="AR36" i="1"/>
  <c r="AX36" i="1"/>
  <c r="F37" i="1"/>
  <c r="L37" i="1"/>
  <c r="O37" i="1"/>
  <c r="V37" i="1"/>
  <c r="AF37" i="1"/>
  <c r="AG37" i="1" s="1"/>
  <c r="AH37" i="1"/>
  <c r="AM37" i="1"/>
  <c r="AR37" i="1"/>
  <c r="AX37" i="1"/>
  <c r="F38" i="1"/>
  <c r="L38" i="1"/>
  <c r="O38" i="1"/>
  <c r="P38" i="1" s="1"/>
  <c r="V38" i="1"/>
  <c r="AF38" i="1"/>
  <c r="AG38" i="1" s="1"/>
  <c r="AH38" i="1"/>
  <c r="AM38" i="1"/>
  <c r="AR38" i="1"/>
  <c r="AX38" i="1"/>
  <c r="F39" i="1"/>
  <c r="L39" i="1"/>
  <c r="O39" i="1"/>
  <c r="V39" i="1"/>
  <c r="AF39" i="1"/>
  <c r="AG39" i="1" s="1"/>
  <c r="AH39" i="1"/>
  <c r="AM39" i="1"/>
  <c r="AR39" i="1"/>
  <c r="AX39" i="1"/>
  <c r="F40" i="1"/>
  <c r="L40" i="1"/>
  <c r="O40" i="1"/>
  <c r="V40" i="1"/>
  <c r="AF40" i="1"/>
  <c r="AG40" i="1" s="1"/>
  <c r="AH40" i="1"/>
  <c r="AM40" i="1"/>
  <c r="AR40" i="1"/>
  <c r="AX40" i="1"/>
  <c r="F41" i="1"/>
  <c r="L41" i="1"/>
  <c r="O41" i="1"/>
  <c r="V41" i="1"/>
  <c r="AF41" i="1"/>
  <c r="AG41" i="1" s="1"/>
  <c r="AH41" i="1"/>
  <c r="AM41" i="1"/>
  <c r="AR41" i="1"/>
  <c r="AX41" i="1"/>
  <c r="F42" i="1"/>
  <c r="L42" i="1"/>
  <c r="O42" i="1"/>
  <c r="P42" i="1"/>
  <c r="V42" i="1"/>
  <c r="AF42" i="1"/>
  <c r="AG42" i="1" s="1"/>
  <c r="AH42" i="1"/>
  <c r="AM42" i="1"/>
  <c r="AR42" i="1"/>
  <c r="AX42" i="1"/>
  <c r="F43" i="1"/>
  <c r="L43" i="1"/>
  <c r="O43" i="1"/>
  <c r="V43" i="1"/>
  <c r="AF43" i="1"/>
  <c r="AG43" i="1" s="1"/>
  <c r="AH43" i="1"/>
  <c r="AM43" i="1"/>
  <c r="AR43" i="1"/>
  <c r="AX43" i="1"/>
  <c r="F44" i="1"/>
  <c r="L44" i="1"/>
  <c r="O44" i="1"/>
  <c r="P44" i="1" s="1"/>
  <c r="V44" i="1"/>
  <c r="AF44" i="1"/>
  <c r="AG44" i="1" s="1"/>
  <c r="AH44" i="1"/>
  <c r="AM44" i="1"/>
  <c r="AR44" i="1"/>
  <c r="AX44" i="1"/>
  <c r="F45" i="1"/>
  <c r="L45" i="1"/>
  <c r="O45" i="1"/>
  <c r="V45" i="1"/>
  <c r="AF45" i="1"/>
  <c r="AG45" i="1" s="1"/>
  <c r="AH45" i="1"/>
  <c r="AM45" i="1"/>
  <c r="AR45" i="1"/>
  <c r="AX45" i="1"/>
  <c r="F46" i="1"/>
  <c r="L46" i="1"/>
  <c r="O46" i="1"/>
  <c r="P46" i="1" s="1"/>
  <c r="V46" i="1"/>
  <c r="AF46" i="1"/>
  <c r="AG46" i="1" s="1"/>
  <c r="AH46" i="1"/>
  <c r="AM46" i="1"/>
  <c r="AR46" i="1"/>
  <c r="AX46" i="1"/>
  <c r="F47" i="1"/>
  <c r="L47" i="1"/>
  <c r="O47" i="1"/>
  <c r="V47" i="1"/>
  <c r="AF47" i="1"/>
  <c r="AG47" i="1" s="1"/>
  <c r="AH47" i="1"/>
  <c r="AM47" i="1"/>
  <c r="AR47" i="1"/>
  <c r="AX47" i="1"/>
  <c r="F48" i="1"/>
  <c r="L48" i="1"/>
  <c r="O48" i="1"/>
  <c r="V48" i="1"/>
  <c r="AF48" i="1"/>
  <c r="AG48" i="1" s="1"/>
  <c r="AH48" i="1"/>
  <c r="AM48" i="1"/>
  <c r="AR48" i="1"/>
  <c r="AX48" i="1"/>
  <c r="F49" i="1"/>
  <c r="L49" i="1"/>
  <c r="O49" i="1"/>
  <c r="V49" i="1"/>
  <c r="AF49" i="1"/>
  <c r="AG49" i="1" s="1"/>
  <c r="AH49" i="1"/>
  <c r="AM49" i="1"/>
  <c r="AR49" i="1"/>
  <c r="AX49" i="1"/>
  <c r="F50" i="1"/>
  <c r="L50" i="1"/>
  <c r="O50" i="1"/>
  <c r="P50" i="1"/>
  <c r="V50" i="1"/>
  <c r="AF50" i="1"/>
  <c r="AG50" i="1" s="1"/>
  <c r="AH50" i="1"/>
  <c r="AM50" i="1"/>
  <c r="AR50" i="1"/>
  <c r="AX50" i="1"/>
  <c r="F51" i="1"/>
  <c r="L51" i="1"/>
  <c r="O51" i="1"/>
  <c r="V51" i="1"/>
  <c r="AF51" i="1"/>
  <c r="AG51" i="1" s="1"/>
  <c r="AH51" i="1"/>
  <c r="AM51" i="1"/>
  <c r="AR51" i="1"/>
  <c r="AX51" i="1"/>
  <c r="F52" i="1"/>
  <c r="L52" i="1"/>
  <c r="O52" i="1"/>
  <c r="P52" i="1" s="1"/>
  <c r="V52" i="1"/>
  <c r="AF52" i="1"/>
  <c r="AG52" i="1" s="1"/>
  <c r="AH52" i="1"/>
  <c r="AM52" i="1"/>
  <c r="AR52" i="1"/>
  <c r="AX52" i="1"/>
  <c r="F53" i="1"/>
  <c r="L53" i="1"/>
  <c r="O53" i="1"/>
  <c r="V53" i="1"/>
  <c r="AF53" i="1"/>
  <c r="AG53" i="1" s="1"/>
  <c r="AH53" i="1"/>
  <c r="AM53" i="1"/>
  <c r="AR53" i="1"/>
  <c r="AX53" i="1"/>
  <c r="F54" i="1"/>
  <c r="L54" i="1"/>
  <c r="O54" i="1"/>
  <c r="P54" i="1" s="1"/>
  <c r="V54" i="1"/>
  <c r="AF54" i="1"/>
  <c r="AG54" i="1" s="1"/>
  <c r="AH54" i="1"/>
  <c r="AM54" i="1"/>
  <c r="AR54" i="1"/>
  <c r="AX54" i="1"/>
  <c r="F55" i="1"/>
  <c r="L55" i="1"/>
  <c r="O55" i="1"/>
  <c r="V55" i="1"/>
  <c r="AF55" i="1"/>
  <c r="AG55" i="1" s="1"/>
  <c r="AH55" i="1"/>
  <c r="AM55" i="1"/>
  <c r="AR55" i="1"/>
  <c r="AX55" i="1"/>
  <c r="F56" i="1"/>
  <c r="L56" i="1"/>
  <c r="O56" i="1"/>
  <c r="V56" i="1"/>
  <c r="AF56" i="1"/>
  <c r="AG56" i="1" s="1"/>
  <c r="AH56" i="1"/>
  <c r="AM56" i="1"/>
  <c r="AR56" i="1"/>
  <c r="AX56" i="1"/>
  <c r="F57" i="1"/>
  <c r="L57" i="1"/>
  <c r="O57" i="1"/>
  <c r="V57" i="1"/>
  <c r="AF57" i="1"/>
  <c r="AG57" i="1" s="1"/>
  <c r="AH57" i="1"/>
  <c r="AM57" i="1"/>
  <c r="AR57" i="1"/>
  <c r="AX57" i="1"/>
  <c r="F58" i="1"/>
  <c r="L58" i="1"/>
  <c r="O58" i="1"/>
  <c r="P58" i="1"/>
  <c r="V58" i="1"/>
  <c r="AF58" i="1"/>
  <c r="AG58" i="1" s="1"/>
  <c r="AH58" i="1"/>
  <c r="AM58" i="1"/>
  <c r="AR58" i="1"/>
  <c r="AX58" i="1"/>
  <c r="F59" i="1"/>
  <c r="L59" i="1"/>
  <c r="O59" i="1"/>
  <c r="V59" i="1"/>
  <c r="AF59" i="1"/>
  <c r="AG59" i="1" s="1"/>
  <c r="AH59" i="1"/>
  <c r="AM59" i="1"/>
  <c r="AR59" i="1"/>
  <c r="AX59" i="1"/>
  <c r="F60" i="1"/>
  <c r="L60" i="1"/>
  <c r="O60" i="1"/>
  <c r="P60" i="1" s="1"/>
  <c r="V60" i="1"/>
  <c r="AF60" i="1"/>
  <c r="AG60" i="1" s="1"/>
  <c r="AH60" i="1"/>
  <c r="AM60" i="1"/>
  <c r="AR60" i="1"/>
  <c r="AX60" i="1"/>
  <c r="F61" i="1"/>
  <c r="L61" i="1"/>
  <c r="O61" i="1"/>
  <c r="V61" i="1"/>
  <c r="AF61" i="1"/>
  <c r="AG61" i="1" s="1"/>
  <c r="AH61" i="1"/>
  <c r="AM61" i="1"/>
  <c r="AR61" i="1"/>
  <c r="AX61" i="1"/>
  <c r="F62" i="1"/>
  <c r="L62" i="1"/>
  <c r="O62" i="1"/>
  <c r="P62" i="1" s="1"/>
  <c r="V62" i="1"/>
  <c r="AF62" i="1"/>
  <c r="AG62" i="1" s="1"/>
  <c r="AH62" i="1"/>
  <c r="AM62" i="1"/>
  <c r="AR62" i="1"/>
  <c r="AX62" i="1"/>
  <c r="F63" i="1"/>
  <c r="L63" i="1"/>
  <c r="O63" i="1"/>
  <c r="V63" i="1"/>
  <c r="AF63" i="1"/>
  <c r="AG63" i="1" s="1"/>
  <c r="AH63" i="1"/>
  <c r="AM63" i="1"/>
  <c r="AR63" i="1"/>
  <c r="AX63" i="1"/>
  <c r="F64" i="1"/>
  <c r="L64" i="1"/>
  <c r="O64" i="1"/>
  <c r="V64" i="1"/>
  <c r="AF64" i="1"/>
  <c r="AG64" i="1" s="1"/>
  <c r="AH64" i="1"/>
  <c r="AM64" i="1"/>
  <c r="AR64" i="1"/>
  <c r="AX64" i="1"/>
  <c r="F65" i="1"/>
  <c r="L65" i="1"/>
  <c r="O65" i="1"/>
  <c r="V65" i="1"/>
  <c r="AF65" i="1"/>
  <c r="AG65" i="1" s="1"/>
  <c r="AH65" i="1"/>
  <c r="AM65" i="1"/>
  <c r="AR65" i="1"/>
  <c r="AX65" i="1"/>
  <c r="F66" i="1"/>
  <c r="L66" i="1"/>
  <c r="O66" i="1"/>
  <c r="P66" i="1"/>
  <c r="V66" i="1"/>
  <c r="AF66" i="1"/>
  <c r="AG66" i="1" s="1"/>
  <c r="AH66" i="1"/>
  <c r="AM66" i="1"/>
  <c r="AR66" i="1"/>
  <c r="AX66" i="1"/>
  <c r="F67" i="1"/>
  <c r="L67" i="1"/>
  <c r="O67" i="1"/>
  <c r="V67" i="1"/>
  <c r="AF67" i="1"/>
  <c r="AG67" i="1" s="1"/>
  <c r="AH67" i="1"/>
  <c r="AM67" i="1"/>
  <c r="AR67" i="1"/>
  <c r="AX67" i="1"/>
  <c r="F68" i="1"/>
  <c r="L68" i="1"/>
  <c r="O68" i="1"/>
  <c r="P68" i="1" s="1"/>
  <c r="V68" i="1"/>
  <c r="AF68" i="1"/>
  <c r="AG68" i="1" s="1"/>
  <c r="AH68" i="1"/>
  <c r="AM68" i="1"/>
  <c r="AR68" i="1"/>
  <c r="AX68" i="1"/>
  <c r="F69" i="1"/>
  <c r="L69" i="1"/>
  <c r="O69" i="1"/>
  <c r="V69" i="1"/>
  <c r="AF69" i="1"/>
  <c r="AG69" i="1" s="1"/>
  <c r="AH69" i="1"/>
  <c r="AM69" i="1"/>
  <c r="AR69" i="1"/>
  <c r="AX69" i="1"/>
  <c r="F70" i="1"/>
  <c r="L70" i="1"/>
  <c r="O70" i="1"/>
  <c r="P70" i="1" s="1"/>
  <c r="V70" i="1"/>
  <c r="AF70" i="1"/>
  <c r="AG70" i="1" s="1"/>
  <c r="AH70" i="1"/>
  <c r="AM70" i="1"/>
  <c r="AR70" i="1"/>
  <c r="AX70" i="1"/>
  <c r="F71" i="1"/>
  <c r="L71" i="1"/>
  <c r="O71" i="1"/>
  <c r="V71" i="1"/>
  <c r="AF71" i="1"/>
  <c r="AG71" i="1" s="1"/>
  <c r="AH71" i="1"/>
  <c r="AM71" i="1"/>
  <c r="AR71" i="1"/>
  <c r="AX71" i="1"/>
  <c r="F72" i="1"/>
  <c r="L72" i="1"/>
  <c r="O72" i="1"/>
  <c r="V72" i="1"/>
  <c r="AF72" i="1"/>
  <c r="AG72" i="1" s="1"/>
  <c r="AH72" i="1"/>
  <c r="AM72" i="1"/>
  <c r="AR72" i="1"/>
  <c r="AX72" i="1"/>
  <c r="F73" i="1"/>
  <c r="L73" i="1"/>
  <c r="O73" i="1"/>
  <c r="V73" i="1"/>
  <c r="AF73" i="1"/>
  <c r="AG73" i="1" s="1"/>
  <c r="AH73" i="1"/>
  <c r="AM73" i="1"/>
  <c r="AR73" i="1"/>
  <c r="AX73" i="1"/>
  <c r="F74" i="1"/>
  <c r="L74" i="1"/>
  <c r="O74" i="1"/>
  <c r="P74" i="1"/>
  <c r="V74" i="1"/>
  <c r="AF74" i="1"/>
  <c r="AG74" i="1" s="1"/>
  <c r="AH74" i="1"/>
  <c r="AM74" i="1"/>
  <c r="AR74" i="1"/>
  <c r="AX74" i="1"/>
  <c r="F75" i="1"/>
  <c r="L75" i="1"/>
  <c r="O75" i="1"/>
  <c r="V75" i="1"/>
  <c r="AF75" i="1"/>
  <c r="AG75" i="1" s="1"/>
  <c r="AH75" i="1"/>
  <c r="AM75" i="1"/>
  <c r="AR75" i="1"/>
  <c r="AX75" i="1"/>
  <c r="F76" i="1"/>
  <c r="L76" i="1"/>
  <c r="O76" i="1"/>
  <c r="P76" i="1" s="1"/>
  <c r="V76" i="1"/>
  <c r="AF76" i="1"/>
  <c r="AG76" i="1" s="1"/>
  <c r="AH76" i="1"/>
  <c r="AM76" i="1"/>
  <c r="AR76" i="1"/>
  <c r="AX76" i="1"/>
  <c r="F77" i="1"/>
  <c r="L77" i="1"/>
  <c r="O77" i="1"/>
  <c r="V77" i="1"/>
  <c r="AF77" i="1"/>
  <c r="AG77" i="1" s="1"/>
  <c r="AH77" i="1"/>
  <c r="AM77" i="1"/>
  <c r="AR77" i="1"/>
  <c r="AX77" i="1"/>
  <c r="F78" i="1"/>
  <c r="L78" i="1"/>
  <c r="O78" i="1"/>
  <c r="P78" i="1" s="1"/>
  <c r="V78" i="1"/>
  <c r="AF78" i="1"/>
  <c r="AG78" i="1" s="1"/>
  <c r="AH78" i="1"/>
  <c r="AM78" i="1"/>
  <c r="AR78" i="1"/>
  <c r="AX78" i="1"/>
  <c r="F79" i="1"/>
  <c r="L79" i="1"/>
  <c r="O79" i="1"/>
  <c r="V79" i="1"/>
  <c r="AF79" i="1"/>
  <c r="AG79" i="1" s="1"/>
  <c r="AH79" i="1"/>
  <c r="AM79" i="1"/>
  <c r="AR79" i="1"/>
  <c r="AX79" i="1"/>
  <c r="F80" i="1"/>
  <c r="L80" i="1"/>
  <c r="O80" i="1"/>
  <c r="V80" i="1"/>
  <c r="AF80" i="1"/>
  <c r="AG80" i="1" s="1"/>
  <c r="AH80" i="1"/>
  <c r="AM80" i="1"/>
  <c r="AR80" i="1"/>
  <c r="AX80" i="1"/>
  <c r="F81" i="1"/>
  <c r="L81" i="1"/>
  <c r="O81" i="1"/>
  <c r="V81" i="1"/>
  <c r="AF81" i="1"/>
  <c r="AG81" i="1" s="1"/>
  <c r="AH81" i="1"/>
  <c r="AM81" i="1"/>
  <c r="AR81" i="1"/>
  <c r="AX81" i="1"/>
  <c r="F82" i="1"/>
  <c r="L82" i="1"/>
  <c r="O82" i="1"/>
  <c r="P82" i="1"/>
  <c r="V82" i="1"/>
  <c r="AF82" i="1"/>
  <c r="AG82" i="1" s="1"/>
  <c r="AH82" i="1"/>
  <c r="AM82" i="1"/>
  <c r="AR82" i="1"/>
  <c r="AX82" i="1"/>
  <c r="F83" i="1"/>
  <c r="L83" i="1"/>
  <c r="O83" i="1"/>
  <c r="V83" i="1"/>
  <c r="AF83" i="1"/>
  <c r="AG83" i="1" s="1"/>
  <c r="AH83" i="1"/>
  <c r="AM83" i="1"/>
  <c r="AR83" i="1"/>
  <c r="AX83" i="1"/>
  <c r="F84" i="1"/>
  <c r="L84" i="1"/>
  <c r="O84" i="1"/>
  <c r="P84" i="1" s="1"/>
  <c r="V84" i="1"/>
  <c r="AF84" i="1"/>
  <c r="AG84" i="1" s="1"/>
  <c r="AH84" i="1"/>
  <c r="AM84" i="1"/>
  <c r="AR84" i="1"/>
  <c r="AX84" i="1"/>
  <c r="F85" i="1"/>
  <c r="L85" i="1"/>
  <c r="O85" i="1"/>
  <c r="V85" i="1"/>
  <c r="AF85" i="1"/>
  <c r="AG85" i="1" s="1"/>
  <c r="AH85" i="1"/>
  <c r="AM85" i="1"/>
  <c r="AR85" i="1"/>
  <c r="AX85" i="1"/>
  <c r="F86" i="1"/>
  <c r="L86" i="1"/>
  <c r="O86" i="1"/>
  <c r="P86" i="1" s="1"/>
  <c r="V86" i="1"/>
  <c r="AF86" i="1"/>
  <c r="AG86" i="1" s="1"/>
  <c r="AH86" i="1"/>
  <c r="AM86" i="1"/>
  <c r="AR86" i="1"/>
  <c r="AX86" i="1"/>
  <c r="F87" i="1"/>
  <c r="L87" i="1"/>
  <c r="O87" i="1"/>
  <c r="P87" i="1" s="1"/>
  <c r="V87" i="1"/>
  <c r="AF87" i="1"/>
  <c r="AG87" i="1" s="1"/>
  <c r="AH87" i="1"/>
  <c r="AM87" i="1"/>
  <c r="AR87" i="1"/>
  <c r="AX87" i="1"/>
  <c r="F88" i="1"/>
  <c r="L88" i="1"/>
  <c r="O88" i="1"/>
  <c r="V88" i="1"/>
  <c r="AF88" i="1"/>
  <c r="AG88" i="1" s="1"/>
  <c r="AH88" i="1"/>
  <c r="AM88" i="1"/>
  <c r="AR88" i="1"/>
  <c r="AX88" i="1"/>
  <c r="F89" i="1"/>
  <c r="L89" i="1"/>
  <c r="O89" i="1"/>
  <c r="V89" i="1"/>
  <c r="AF89" i="1"/>
  <c r="AG89" i="1" s="1"/>
  <c r="AH89" i="1"/>
  <c r="AM89" i="1"/>
  <c r="AR89" i="1"/>
  <c r="AX89" i="1"/>
  <c r="F90" i="1"/>
  <c r="L90" i="1"/>
  <c r="O90" i="1"/>
  <c r="V90" i="1"/>
  <c r="AF90" i="1"/>
  <c r="AG90" i="1" s="1"/>
  <c r="AH90" i="1"/>
  <c r="AM90" i="1"/>
  <c r="AR90" i="1"/>
  <c r="AX90" i="1"/>
  <c r="F91" i="1"/>
  <c r="L91" i="1"/>
  <c r="O91" i="1"/>
  <c r="P91" i="1"/>
  <c r="V91" i="1"/>
  <c r="AF91" i="1"/>
  <c r="AG91" i="1" s="1"/>
  <c r="AH91" i="1"/>
  <c r="AM91" i="1"/>
  <c r="AR91" i="1"/>
  <c r="AX91" i="1"/>
  <c r="F92" i="1"/>
  <c r="L92" i="1"/>
  <c r="O92" i="1"/>
  <c r="V92" i="1"/>
  <c r="AF92" i="1"/>
  <c r="AG92" i="1" s="1"/>
  <c r="AH92" i="1"/>
  <c r="AM92" i="1"/>
  <c r="AR92" i="1"/>
  <c r="AX92" i="1"/>
  <c r="F93" i="1"/>
  <c r="L93" i="1"/>
  <c r="O93" i="1"/>
  <c r="P93" i="1" s="1"/>
  <c r="V93" i="1"/>
  <c r="AF93" i="1"/>
  <c r="AG93" i="1" s="1"/>
  <c r="AH93" i="1"/>
  <c r="AM93" i="1"/>
  <c r="AR93" i="1"/>
  <c r="AX93" i="1"/>
  <c r="F94" i="1"/>
  <c r="L94" i="1"/>
  <c r="O94" i="1"/>
  <c r="V94" i="1"/>
  <c r="AF94" i="1"/>
  <c r="AG94" i="1" s="1"/>
  <c r="AH94" i="1"/>
  <c r="AM94" i="1"/>
  <c r="AR94" i="1"/>
  <c r="AX94" i="1"/>
  <c r="F95" i="1"/>
  <c r="L95" i="1"/>
  <c r="O95" i="1"/>
  <c r="P95" i="1" s="1"/>
  <c r="V95" i="1"/>
  <c r="AF95" i="1"/>
  <c r="AG95" i="1" s="1"/>
  <c r="AH95" i="1"/>
  <c r="AM95" i="1"/>
  <c r="AR95" i="1"/>
  <c r="AX95" i="1"/>
  <c r="F96" i="1"/>
  <c r="L96" i="1"/>
  <c r="O96" i="1"/>
  <c r="V96" i="1"/>
  <c r="AF96" i="1"/>
  <c r="AG96" i="1" s="1"/>
  <c r="AH96" i="1"/>
  <c r="AM96" i="1"/>
  <c r="AR96" i="1"/>
  <c r="AX96" i="1"/>
  <c r="F97" i="1"/>
  <c r="L97" i="1"/>
  <c r="O97" i="1"/>
  <c r="V97" i="1"/>
  <c r="AF97" i="1"/>
  <c r="AG97" i="1" s="1"/>
  <c r="AH97" i="1"/>
  <c r="AM97" i="1"/>
  <c r="AR97" i="1"/>
  <c r="AX97" i="1"/>
  <c r="F98" i="1"/>
  <c r="L98" i="1"/>
  <c r="O98" i="1"/>
  <c r="V98" i="1"/>
  <c r="AF98" i="1"/>
  <c r="AG98" i="1" s="1"/>
  <c r="AH98" i="1"/>
  <c r="AM98" i="1"/>
  <c r="AR98" i="1"/>
  <c r="AX98" i="1"/>
  <c r="F99" i="1"/>
  <c r="L99" i="1"/>
  <c r="O99" i="1"/>
  <c r="P99" i="1"/>
  <c r="V99" i="1"/>
  <c r="AF99" i="1"/>
  <c r="AG99" i="1" s="1"/>
  <c r="AH99" i="1"/>
  <c r="AM99" i="1"/>
  <c r="AR99" i="1"/>
  <c r="AX99" i="1"/>
  <c r="F100" i="1"/>
  <c r="L100" i="1"/>
  <c r="O100" i="1"/>
  <c r="V100" i="1"/>
  <c r="AF100" i="1"/>
  <c r="AG100" i="1" s="1"/>
  <c r="AH100" i="1"/>
  <c r="AM100" i="1"/>
  <c r="AR100" i="1"/>
  <c r="AX100" i="1"/>
  <c r="F101" i="1"/>
  <c r="L101" i="1"/>
  <c r="O101" i="1"/>
  <c r="P101" i="1" s="1"/>
  <c r="V101" i="1"/>
  <c r="AF101" i="1"/>
  <c r="AG101" i="1" s="1"/>
  <c r="AH101" i="1"/>
  <c r="AM101" i="1"/>
  <c r="AR101" i="1"/>
  <c r="AX101" i="1"/>
  <c r="F102" i="1"/>
  <c r="L102" i="1"/>
  <c r="O102" i="1"/>
  <c r="V102" i="1"/>
  <c r="AF102" i="1"/>
  <c r="AG102" i="1" s="1"/>
  <c r="AH102" i="1"/>
  <c r="AM102" i="1"/>
  <c r="AR102" i="1"/>
  <c r="AX102" i="1"/>
  <c r="F103" i="1"/>
  <c r="L103" i="1"/>
  <c r="O103" i="1"/>
  <c r="P103" i="1" s="1"/>
  <c r="V103" i="1"/>
  <c r="AF103" i="1"/>
  <c r="AG103" i="1" s="1"/>
  <c r="AH103" i="1"/>
  <c r="AM103" i="1"/>
  <c r="AR103" i="1"/>
  <c r="AX103" i="1"/>
  <c r="F104" i="1"/>
  <c r="L104" i="1"/>
  <c r="O104" i="1"/>
  <c r="V104" i="1"/>
  <c r="AF104" i="1"/>
  <c r="AG104" i="1" s="1"/>
  <c r="AH104" i="1"/>
  <c r="AM104" i="1"/>
  <c r="AR104" i="1"/>
  <c r="AX104" i="1"/>
  <c r="F105" i="1"/>
  <c r="L105" i="1"/>
  <c r="O105" i="1"/>
  <c r="V105" i="1"/>
  <c r="AF105" i="1"/>
  <c r="AG105" i="1" s="1"/>
  <c r="AH105" i="1"/>
  <c r="AM105" i="1"/>
  <c r="AR105" i="1"/>
  <c r="AX105" i="1"/>
  <c r="F106" i="1"/>
  <c r="L106" i="1"/>
  <c r="O106" i="1"/>
  <c r="V106" i="1"/>
  <c r="AF106" i="1"/>
  <c r="AG106" i="1" s="1"/>
  <c r="AH106" i="1"/>
  <c r="AM106" i="1"/>
  <c r="AR106" i="1"/>
  <c r="AX106" i="1"/>
  <c r="F107" i="1"/>
  <c r="L107" i="1"/>
  <c r="O107" i="1"/>
  <c r="V107" i="1"/>
  <c r="AF107" i="1"/>
  <c r="AG107" i="1" s="1"/>
  <c r="AH107" i="1"/>
  <c r="AM107" i="1"/>
  <c r="AR107" i="1"/>
  <c r="AX107" i="1"/>
  <c r="F108" i="1"/>
  <c r="L108" i="1"/>
  <c r="O108" i="1"/>
  <c r="V108" i="1"/>
  <c r="AF108" i="1"/>
  <c r="AG108" i="1" s="1"/>
  <c r="AH108" i="1"/>
  <c r="AM108" i="1"/>
  <c r="AR108" i="1"/>
  <c r="AX108" i="1"/>
  <c r="F109" i="1"/>
  <c r="L109" i="1"/>
  <c r="O109" i="1"/>
  <c r="P109" i="1"/>
  <c r="V109" i="1"/>
  <c r="AF109" i="1"/>
  <c r="AG109" i="1" s="1"/>
  <c r="AH109" i="1"/>
  <c r="AM109" i="1"/>
  <c r="AR109" i="1"/>
  <c r="AX109" i="1"/>
  <c r="F110" i="1"/>
  <c r="L110" i="1"/>
  <c r="O110" i="1"/>
  <c r="V110" i="1"/>
  <c r="AF110" i="1"/>
  <c r="AG110" i="1" s="1"/>
  <c r="AH110" i="1"/>
  <c r="AM110" i="1"/>
  <c r="AR110" i="1"/>
  <c r="AX110" i="1"/>
  <c r="F111" i="1"/>
  <c r="L111" i="1"/>
  <c r="O111" i="1"/>
  <c r="P111" i="1" s="1"/>
  <c r="V111" i="1"/>
  <c r="AF111" i="1"/>
  <c r="AG111" i="1" s="1"/>
  <c r="AH111" i="1"/>
  <c r="AM111" i="1"/>
  <c r="AR111" i="1"/>
  <c r="AX111" i="1"/>
  <c r="F112" i="1"/>
  <c r="L112" i="1"/>
  <c r="O112" i="1"/>
  <c r="V112" i="1"/>
  <c r="AF112" i="1"/>
  <c r="AG112" i="1" s="1"/>
  <c r="AH112" i="1"/>
  <c r="AM112" i="1"/>
  <c r="AR112" i="1"/>
  <c r="AX112" i="1"/>
  <c r="F113" i="1"/>
  <c r="L113" i="1"/>
  <c r="O113" i="1"/>
  <c r="P113" i="1" s="1"/>
  <c r="V113" i="1"/>
  <c r="AF113" i="1"/>
  <c r="AG113" i="1" s="1"/>
  <c r="AH113" i="1"/>
  <c r="AM113" i="1"/>
  <c r="AR113" i="1"/>
  <c r="AX113" i="1"/>
  <c r="F114" i="1"/>
  <c r="L114" i="1"/>
  <c r="O114" i="1"/>
  <c r="V114" i="1"/>
  <c r="AF114" i="1"/>
  <c r="AG114" i="1" s="1"/>
  <c r="AH114" i="1"/>
  <c r="AM114" i="1"/>
  <c r="AR114" i="1"/>
  <c r="AX114" i="1"/>
  <c r="F115" i="1"/>
  <c r="L115" i="1"/>
  <c r="O115" i="1"/>
  <c r="V115" i="1"/>
  <c r="AF115" i="1"/>
  <c r="AG115" i="1" s="1"/>
  <c r="AH115" i="1"/>
  <c r="AM115" i="1"/>
  <c r="AR115" i="1"/>
  <c r="AX115" i="1"/>
  <c r="F116" i="1"/>
  <c r="L116" i="1"/>
  <c r="O116" i="1"/>
  <c r="V116" i="1"/>
  <c r="AF116" i="1"/>
  <c r="AG116" i="1" s="1"/>
  <c r="AH116" i="1"/>
  <c r="AM116" i="1"/>
  <c r="AR116" i="1"/>
  <c r="AX116" i="1"/>
  <c r="F117" i="1"/>
  <c r="L117" i="1"/>
  <c r="O117" i="1"/>
  <c r="P117" i="1"/>
  <c r="V117" i="1"/>
  <c r="AF117" i="1"/>
  <c r="AG117" i="1" s="1"/>
  <c r="AH117" i="1"/>
  <c r="AM117" i="1"/>
  <c r="AR117" i="1"/>
  <c r="AX117" i="1"/>
  <c r="F118" i="1"/>
  <c r="L118" i="1"/>
  <c r="O118" i="1"/>
  <c r="V118" i="1"/>
  <c r="AF118" i="1"/>
  <c r="AG118" i="1" s="1"/>
  <c r="AH118" i="1"/>
  <c r="AM118" i="1"/>
  <c r="AR118" i="1"/>
  <c r="AX118" i="1"/>
  <c r="F119" i="1"/>
  <c r="L119" i="1"/>
  <c r="O119" i="1"/>
  <c r="P119" i="1" s="1"/>
  <c r="V119" i="1"/>
  <c r="AF119" i="1"/>
  <c r="AG119" i="1" s="1"/>
  <c r="AH119" i="1"/>
  <c r="AM119" i="1"/>
  <c r="AR119" i="1"/>
  <c r="AX119" i="1"/>
  <c r="F120" i="1"/>
  <c r="L120" i="1"/>
  <c r="O120" i="1"/>
  <c r="V120" i="1"/>
  <c r="AF120" i="1"/>
  <c r="AG120" i="1" s="1"/>
  <c r="AH120" i="1"/>
  <c r="AM120" i="1"/>
  <c r="AR120" i="1"/>
  <c r="AX120" i="1"/>
  <c r="F121" i="1"/>
  <c r="L121" i="1"/>
  <c r="O121" i="1"/>
  <c r="P121" i="1" s="1"/>
  <c r="V121" i="1"/>
  <c r="AF121" i="1"/>
  <c r="AG121" i="1" s="1"/>
  <c r="AH121" i="1"/>
  <c r="AM121" i="1"/>
  <c r="AR121" i="1"/>
  <c r="AX121" i="1"/>
  <c r="F122" i="1"/>
  <c r="L122" i="1"/>
  <c r="O122" i="1"/>
  <c r="V122" i="1"/>
  <c r="AF122" i="1"/>
  <c r="AG122" i="1" s="1"/>
  <c r="AH122" i="1"/>
  <c r="AM122" i="1"/>
  <c r="AR122" i="1"/>
  <c r="AX122" i="1"/>
  <c r="F123" i="1"/>
  <c r="L123" i="1"/>
  <c r="O123" i="1"/>
  <c r="V123" i="1"/>
  <c r="AF123" i="1"/>
  <c r="AG123" i="1" s="1"/>
  <c r="AH123" i="1"/>
  <c r="AM123" i="1"/>
  <c r="AR123" i="1"/>
  <c r="AX123" i="1"/>
  <c r="F124" i="1"/>
  <c r="L124" i="1"/>
  <c r="O124" i="1"/>
  <c r="V124" i="1"/>
  <c r="AF124" i="1"/>
  <c r="AG124" i="1" s="1"/>
  <c r="AH124" i="1"/>
  <c r="AM124" i="1"/>
  <c r="AR124" i="1"/>
  <c r="AX124" i="1"/>
  <c r="F125" i="1"/>
  <c r="L125" i="1"/>
  <c r="O125" i="1"/>
  <c r="P125" i="1"/>
  <c r="V125" i="1"/>
  <c r="AF125" i="1"/>
  <c r="AG125" i="1" s="1"/>
  <c r="AH125" i="1"/>
  <c r="AM125" i="1"/>
  <c r="AR125" i="1"/>
  <c r="AX125" i="1"/>
  <c r="F126" i="1"/>
  <c r="L126" i="1"/>
  <c r="O126" i="1"/>
  <c r="V126" i="1"/>
  <c r="AF126" i="1"/>
  <c r="AG126" i="1" s="1"/>
  <c r="AH126" i="1"/>
  <c r="AM126" i="1"/>
  <c r="AR126" i="1"/>
  <c r="AX126" i="1"/>
  <c r="F127" i="1"/>
  <c r="L127" i="1"/>
  <c r="O127" i="1"/>
  <c r="P127" i="1" s="1"/>
  <c r="V127" i="1"/>
  <c r="AF127" i="1"/>
  <c r="AG127" i="1" s="1"/>
  <c r="AH127" i="1"/>
  <c r="AM127" i="1"/>
  <c r="AR127" i="1"/>
  <c r="AX127" i="1"/>
  <c r="F128" i="1"/>
  <c r="L128" i="1"/>
  <c r="O128" i="1"/>
  <c r="V128" i="1"/>
  <c r="AF128" i="1"/>
  <c r="AG128" i="1" s="1"/>
  <c r="AH128" i="1"/>
  <c r="AM128" i="1"/>
  <c r="AR128" i="1"/>
  <c r="AX128" i="1"/>
  <c r="F129" i="1"/>
  <c r="L129" i="1"/>
  <c r="O129" i="1"/>
  <c r="P129" i="1" s="1"/>
  <c r="V129" i="1"/>
  <c r="AF129" i="1"/>
  <c r="AG129" i="1" s="1"/>
  <c r="AH129" i="1"/>
  <c r="AM129" i="1"/>
  <c r="AR129" i="1"/>
  <c r="AX129" i="1"/>
  <c r="F130" i="1"/>
  <c r="L130" i="1"/>
  <c r="O130" i="1"/>
  <c r="V130" i="1"/>
  <c r="AF130" i="1"/>
  <c r="AG130" i="1" s="1"/>
  <c r="AH130" i="1"/>
  <c r="AM130" i="1"/>
  <c r="AR130" i="1"/>
  <c r="AX130" i="1"/>
  <c r="F131" i="1"/>
  <c r="L131" i="1"/>
  <c r="O131" i="1"/>
  <c r="V131" i="1"/>
  <c r="AF131" i="1"/>
  <c r="AG131" i="1" s="1"/>
  <c r="AH131" i="1"/>
  <c r="AM131" i="1"/>
  <c r="AR131" i="1"/>
  <c r="AX131" i="1"/>
  <c r="F132" i="1"/>
  <c r="L132" i="1"/>
  <c r="O132" i="1"/>
  <c r="V132" i="1"/>
  <c r="AF132" i="1"/>
  <c r="AG132" i="1" s="1"/>
  <c r="AH132" i="1"/>
  <c r="AM132" i="1"/>
  <c r="AR132" i="1"/>
  <c r="AX132" i="1"/>
  <c r="F133" i="1"/>
  <c r="L133" i="1"/>
  <c r="O133" i="1"/>
  <c r="P133" i="1"/>
  <c r="V133" i="1"/>
  <c r="AF133" i="1"/>
  <c r="AG133" i="1" s="1"/>
  <c r="AH133" i="1"/>
  <c r="AM133" i="1"/>
  <c r="AR133" i="1"/>
  <c r="AX133" i="1"/>
  <c r="F134" i="1"/>
  <c r="L134" i="1"/>
  <c r="O134" i="1"/>
  <c r="V134" i="1"/>
  <c r="AF134" i="1"/>
  <c r="AG134" i="1" s="1"/>
  <c r="AH134" i="1"/>
  <c r="AM134" i="1"/>
  <c r="AR134" i="1"/>
  <c r="AX134" i="1"/>
  <c r="F135" i="1"/>
  <c r="L135" i="1"/>
  <c r="O135" i="1"/>
  <c r="P135" i="1" s="1"/>
  <c r="V135" i="1"/>
  <c r="AF135" i="1"/>
  <c r="AG135" i="1" s="1"/>
  <c r="AH135" i="1"/>
  <c r="AM135" i="1"/>
  <c r="AR135" i="1"/>
  <c r="AX135" i="1"/>
  <c r="F136" i="1"/>
  <c r="L136" i="1"/>
  <c r="O136" i="1"/>
  <c r="V136" i="1"/>
  <c r="AF136" i="1"/>
  <c r="AG136" i="1" s="1"/>
  <c r="AH136" i="1"/>
  <c r="AM136" i="1"/>
  <c r="AR136" i="1"/>
  <c r="AX136" i="1"/>
  <c r="F137" i="1"/>
  <c r="L137" i="1"/>
  <c r="O137" i="1"/>
  <c r="P137" i="1" s="1"/>
  <c r="V137" i="1"/>
  <c r="AF137" i="1"/>
  <c r="AG137" i="1" s="1"/>
  <c r="AH137" i="1"/>
  <c r="AM137" i="1"/>
  <c r="AR137" i="1"/>
  <c r="AX137" i="1"/>
  <c r="F138" i="1"/>
  <c r="L138" i="1"/>
  <c r="O138" i="1"/>
  <c r="V138" i="1"/>
  <c r="AF138" i="1"/>
  <c r="AG138" i="1" s="1"/>
  <c r="AH138" i="1"/>
  <c r="AM138" i="1"/>
  <c r="AR138" i="1"/>
  <c r="AX138" i="1"/>
  <c r="F139" i="1"/>
  <c r="L139" i="1"/>
  <c r="O139" i="1"/>
  <c r="V139" i="1"/>
  <c r="AF139" i="1"/>
  <c r="AG139" i="1" s="1"/>
  <c r="AH139" i="1"/>
  <c r="AM139" i="1"/>
  <c r="AR139" i="1"/>
  <c r="AX139" i="1"/>
  <c r="F140" i="1"/>
  <c r="L140" i="1"/>
  <c r="O140" i="1"/>
  <c r="V140" i="1"/>
  <c r="AF140" i="1"/>
  <c r="AG140" i="1" s="1"/>
  <c r="AH140" i="1"/>
  <c r="AM140" i="1"/>
  <c r="AR140" i="1"/>
  <c r="AX140" i="1"/>
  <c r="F141" i="1"/>
  <c r="L141" i="1"/>
  <c r="O141" i="1"/>
  <c r="P141" i="1"/>
  <c r="V141" i="1"/>
  <c r="AF141" i="1"/>
  <c r="AG141" i="1" s="1"/>
  <c r="AH141" i="1"/>
  <c r="AM141" i="1"/>
  <c r="AR141" i="1"/>
  <c r="AX141" i="1"/>
  <c r="F142" i="1"/>
  <c r="L142" i="1"/>
  <c r="O142" i="1"/>
  <c r="V142" i="1"/>
  <c r="AF142" i="1"/>
  <c r="AG142" i="1" s="1"/>
  <c r="AH142" i="1"/>
  <c r="AM142" i="1"/>
  <c r="AR142" i="1"/>
  <c r="AX142" i="1"/>
  <c r="F143" i="1"/>
  <c r="L143" i="1"/>
  <c r="O143" i="1"/>
  <c r="P143" i="1" s="1"/>
  <c r="V143" i="1"/>
  <c r="AF143" i="1"/>
  <c r="AG143" i="1" s="1"/>
  <c r="AH143" i="1"/>
  <c r="AM143" i="1"/>
  <c r="AR143" i="1"/>
  <c r="AX143" i="1"/>
  <c r="F144" i="1"/>
  <c r="L144" i="1"/>
  <c r="O144" i="1"/>
  <c r="V144" i="1"/>
  <c r="AF144" i="1"/>
  <c r="AG144" i="1" s="1"/>
  <c r="AH144" i="1"/>
  <c r="AM144" i="1"/>
  <c r="AR144" i="1"/>
  <c r="AX144" i="1"/>
  <c r="F145" i="1"/>
  <c r="L145" i="1"/>
  <c r="O145" i="1"/>
  <c r="P145" i="1" s="1"/>
  <c r="V145" i="1"/>
  <c r="AF145" i="1"/>
  <c r="AG145" i="1" s="1"/>
  <c r="AH145" i="1"/>
  <c r="AM145" i="1"/>
  <c r="AR145" i="1"/>
  <c r="AX145" i="1"/>
  <c r="F146" i="1"/>
  <c r="L146" i="1"/>
  <c r="O146" i="1"/>
  <c r="V146" i="1"/>
  <c r="AF146" i="1"/>
  <c r="AG146" i="1" s="1"/>
  <c r="AH146" i="1"/>
  <c r="AM146" i="1"/>
  <c r="AR146" i="1"/>
  <c r="AX146" i="1"/>
  <c r="F147" i="1"/>
  <c r="L147" i="1"/>
  <c r="O147" i="1"/>
  <c r="V147" i="1"/>
  <c r="AF147" i="1"/>
  <c r="AG147" i="1" s="1"/>
  <c r="AH147" i="1"/>
  <c r="AM147" i="1"/>
  <c r="AR147" i="1"/>
  <c r="AX147" i="1"/>
  <c r="F148" i="1"/>
  <c r="L148" i="1"/>
  <c r="O148" i="1"/>
  <c r="V148" i="1"/>
  <c r="AF148" i="1"/>
  <c r="AG148" i="1" s="1"/>
  <c r="AH148" i="1"/>
  <c r="AM148" i="1"/>
  <c r="AR148" i="1"/>
  <c r="AX148" i="1"/>
  <c r="F149" i="1"/>
  <c r="L149" i="1"/>
  <c r="O149" i="1"/>
  <c r="P149" i="1"/>
  <c r="V149" i="1"/>
  <c r="AF149" i="1"/>
  <c r="AG149" i="1" s="1"/>
  <c r="AH149" i="1"/>
  <c r="AM149" i="1"/>
  <c r="AR149" i="1"/>
  <c r="AX149" i="1"/>
  <c r="F150" i="1"/>
  <c r="L150" i="1"/>
  <c r="O150" i="1"/>
  <c r="V150" i="1"/>
  <c r="AF150" i="1"/>
  <c r="AG150" i="1" s="1"/>
  <c r="AH150" i="1"/>
  <c r="AM150" i="1"/>
  <c r="AR150" i="1"/>
  <c r="AX150" i="1"/>
  <c r="F151" i="1"/>
  <c r="L151" i="1"/>
  <c r="O151" i="1"/>
  <c r="P151" i="1" s="1"/>
  <c r="V151" i="1"/>
  <c r="AF151" i="1"/>
  <c r="AG151" i="1" s="1"/>
  <c r="AH151" i="1"/>
  <c r="AM151" i="1"/>
  <c r="AR151" i="1"/>
  <c r="AX151" i="1"/>
  <c r="F152" i="1"/>
  <c r="L152" i="1"/>
  <c r="O152" i="1"/>
  <c r="V152" i="1"/>
  <c r="AF152" i="1"/>
  <c r="AG152" i="1" s="1"/>
  <c r="AH152" i="1"/>
  <c r="AM152" i="1"/>
  <c r="AR152" i="1"/>
  <c r="AX152" i="1"/>
  <c r="F153" i="1"/>
  <c r="L153" i="1"/>
  <c r="O153" i="1"/>
  <c r="P153" i="1" s="1"/>
  <c r="V153" i="1"/>
  <c r="AF153" i="1"/>
  <c r="AG153" i="1" s="1"/>
  <c r="AH153" i="1"/>
  <c r="AM153" i="1"/>
  <c r="AR153" i="1"/>
  <c r="AX153" i="1"/>
  <c r="F154" i="1"/>
  <c r="L154" i="1"/>
  <c r="O154" i="1"/>
  <c r="V154" i="1"/>
  <c r="AF154" i="1"/>
  <c r="AG154" i="1" s="1"/>
  <c r="AH154" i="1"/>
  <c r="AM154" i="1"/>
  <c r="AR154" i="1"/>
  <c r="AX154" i="1"/>
  <c r="F155" i="1"/>
  <c r="L155" i="1"/>
  <c r="O155" i="1"/>
  <c r="V155" i="1"/>
  <c r="AF155" i="1"/>
  <c r="AG155" i="1" s="1"/>
  <c r="AH155" i="1"/>
  <c r="AM155" i="1"/>
  <c r="AR155" i="1"/>
  <c r="AX155" i="1"/>
  <c r="F156" i="1"/>
  <c r="L156" i="1"/>
  <c r="O156" i="1"/>
  <c r="V156" i="1"/>
  <c r="AF156" i="1"/>
  <c r="AG156" i="1" s="1"/>
  <c r="AH156" i="1"/>
  <c r="AM156" i="1"/>
  <c r="AR156" i="1"/>
  <c r="AX156" i="1"/>
  <c r="F157" i="1"/>
  <c r="L157" i="1"/>
  <c r="O157" i="1"/>
  <c r="P157" i="1"/>
  <c r="V157" i="1"/>
  <c r="AF157" i="1"/>
  <c r="AG157" i="1" s="1"/>
  <c r="AH157" i="1"/>
  <c r="AM157" i="1"/>
  <c r="AR157" i="1"/>
  <c r="AX157" i="1"/>
  <c r="F158" i="1"/>
  <c r="L158" i="1"/>
  <c r="O158" i="1"/>
  <c r="V158" i="1"/>
  <c r="AF158" i="1"/>
  <c r="AG158" i="1" s="1"/>
  <c r="AH158" i="1"/>
  <c r="AM158" i="1"/>
  <c r="AR158" i="1"/>
  <c r="AX158" i="1"/>
  <c r="F159" i="1"/>
  <c r="L159" i="1"/>
  <c r="O159" i="1"/>
  <c r="P159" i="1" s="1"/>
  <c r="V159" i="1"/>
  <c r="AF159" i="1"/>
  <c r="AG159" i="1" s="1"/>
  <c r="AH159" i="1"/>
  <c r="AM159" i="1"/>
  <c r="AR159" i="1"/>
  <c r="AX159" i="1"/>
  <c r="F160" i="1"/>
  <c r="L160" i="1"/>
  <c r="O160" i="1"/>
  <c r="V160" i="1"/>
  <c r="AF160" i="1"/>
  <c r="AG160" i="1" s="1"/>
  <c r="AH160" i="1"/>
  <c r="AM160" i="1"/>
  <c r="AR160" i="1"/>
  <c r="AX160" i="1"/>
  <c r="F161" i="1"/>
  <c r="L161" i="1"/>
  <c r="O161" i="1"/>
  <c r="P161" i="1" s="1"/>
  <c r="V161" i="1"/>
  <c r="AF161" i="1"/>
  <c r="AG161" i="1" s="1"/>
  <c r="AH161" i="1"/>
  <c r="AM161" i="1"/>
  <c r="AR161" i="1"/>
  <c r="AX161" i="1"/>
  <c r="F162" i="1"/>
  <c r="L162" i="1"/>
  <c r="O162" i="1"/>
  <c r="V162" i="1"/>
  <c r="AF162" i="1"/>
  <c r="AG162" i="1" s="1"/>
  <c r="AH162" i="1"/>
  <c r="AM162" i="1"/>
  <c r="AR162" i="1"/>
  <c r="AX162" i="1"/>
  <c r="F163" i="1"/>
  <c r="L163" i="1"/>
  <c r="O163" i="1"/>
  <c r="V163" i="1"/>
  <c r="AF163" i="1"/>
  <c r="AG163" i="1" s="1"/>
  <c r="AH163" i="1"/>
  <c r="AM163" i="1"/>
  <c r="AR163" i="1"/>
  <c r="AX163" i="1"/>
  <c r="F164" i="1"/>
  <c r="L164" i="1"/>
  <c r="O164" i="1"/>
  <c r="V164" i="1"/>
  <c r="AF164" i="1"/>
  <c r="AG164" i="1" s="1"/>
  <c r="AH164" i="1"/>
  <c r="AM164" i="1"/>
  <c r="AR164" i="1"/>
  <c r="AX164" i="1"/>
  <c r="F165" i="1"/>
  <c r="L165" i="1"/>
  <c r="O165" i="1"/>
  <c r="P165" i="1"/>
  <c r="V165" i="1"/>
  <c r="AF165" i="1"/>
  <c r="AG165" i="1" s="1"/>
  <c r="AH165" i="1"/>
  <c r="AM165" i="1"/>
  <c r="AR165" i="1"/>
  <c r="AX165" i="1"/>
  <c r="F166" i="1"/>
  <c r="L166" i="1"/>
  <c r="O166" i="1"/>
  <c r="V166" i="1"/>
  <c r="AF166" i="1"/>
  <c r="AG166" i="1" s="1"/>
  <c r="AH166" i="1"/>
  <c r="AM166" i="1"/>
  <c r="AR166" i="1"/>
  <c r="AX166" i="1"/>
  <c r="F167" i="1"/>
  <c r="L167" i="1"/>
  <c r="O167" i="1"/>
  <c r="P167" i="1" s="1"/>
  <c r="V167" i="1"/>
  <c r="AF167" i="1"/>
  <c r="AG167" i="1" s="1"/>
  <c r="AH167" i="1"/>
  <c r="AM167" i="1"/>
  <c r="AR167" i="1"/>
  <c r="AX167" i="1"/>
  <c r="F168" i="1"/>
  <c r="L168" i="1"/>
  <c r="O168" i="1"/>
  <c r="V168" i="1"/>
  <c r="AF168" i="1"/>
  <c r="AG168" i="1" s="1"/>
  <c r="AH168" i="1"/>
  <c r="AM168" i="1"/>
  <c r="AR168" i="1"/>
  <c r="AX168" i="1"/>
  <c r="F169" i="1"/>
  <c r="L169" i="1"/>
  <c r="O169" i="1"/>
  <c r="P169" i="1" s="1"/>
  <c r="V169" i="1"/>
  <c r="AF169" i="1"/>
  <c r="AG169" i="1" s="1"/>
  <c r="AH169" i="1"/>
  <c r="AM169" i="1"/>
  <c r="AR169" i="1"/>
  <c r="AX169" i="1"/>
  <c r="F170" i="1"/>
  <c r="L170" i="1"/>
  <c r="O170" i="1"/>
  <c r="V170" i="1"/>
  <c r="AF170" i="1"/>
  <c r="AG170" i="1" s="1"/>
  <c r="AH170" i="1"/>
  <c r="AM170" i="1"/>
  <c r="AR170" i="1"/>
  <c r="AX170" i="1"/>
  <c r="F171" i="1"/>
  <c r="L171" i="1"/>
  <c r="O171" i="1"/>
  <c r="V171" i="1"/>
  <c r="AF171" i="1"/>
  <c r="AG171" i="1" s="1"/>
  <c r="AH171" i="1"/>
  <c r="AM171" i="1"/>
  <c r="AR171" i="1"/>
  <c r="AX171" i="1"/>
  <c r="F172" i="1"/>
  <c r="L172" i="1"/>
  <c r="O172" i="1"/>
  <c r="V172" i="1"/>
  <c r="AF172" i="1"/>
  <c r="AG172" i="1" s="1"/>
  <c r="AH172" i="1"/>
  <c r="AM172" i="1"/>
  <c r="AR172" i="1"/>
  <c r="AX172" i="1"/>
  <c r="F173" i="1"/>
  <c r="L173" i="1"/>
  <c r="O173" i="1"/>
  <c r="P173" i="1"/>
  <c r="V173" i="1"/>
  <c r="AF173" i="1"/>
  <c r="AG173" i="1" s="1"/>
  <c r="AH173" i="1"/>
  <c r="AM173" i="1"/>
  <c r="AR173" i="1"/>
  <c r="AX173" i="1"/>
  <c r="F174" i="1"/>
  <c r="L174" i="1"/>
  <c r="O174" i="1"/>
  <c r="V174" i="1"/>
  <c r="AF174" i="1"/>
  <c r="AG174" i="1" s="1"/>
  <c r="AH174" i="1"/>
  <c r="AM174" i="1"/>
  <c r="AR174" i="1"/>
  <c r="AX174" i="1"/>
  <c r="F175" i="1"/>
  <c r="L175" i="1"/>
  <c r="O175" i="1"/>
  <c r="P175" i="1" s="1"/>
  <c r="V175" i="1"/>
  <c r="AF175" i="1"/>
  <c r="AG175" i="1" s="1"/>
  <c r="AH175" i="1"/>
  <c r="AM175" i="1"/>
  <c r="AR175" i="1"/>
  <c r="AX175" i="1"/>
  <c r="F176" i="1"/>
  <c r="L176" i="1"/>
  <c r="O176" i="1"/>
  <c r="V176" i="1"/>
  <c r="AF176" i="1"/>
  <c r="AG176" i="1" s="1"/>
  <c r="AH176" i="1"/>
  <c r="AM176" i="1"/>
  <c r="AR176" i="1"/>
  <c r="AX176" i="1"/>
  <c r="F177" i="1"/>
  <c r="L177" i="1"/>
  <c r="O177" i="1"/>
  <c r="P177" i="1" s="1"/>
  <c r="V177" i="1"/>
  <c r="AF177" i="1"/>
  <c r="AG177" i="1" s="1"/>
  <c r="AH177" i="1"/>
  <c r="AM177" i="1"/>
  <c r="AR177" i="1"/>
  <c r="AX177" i="1"/>
  <c r="F178" i="1"/>
  <c r="L178" i="1"/>
  <c r="O178" i="1"/>
  <c r="V178" i="1"/>
  <c r="AF178" i="1"/>
  <c r="AG178" i="1" s="1"/>
  <c r="AH178" i="1"/>
  <c r="AM178" i="1"/>
  <c r="AR178" i="1"/>
  <c r="AX178" i="1"/>
  <c r="F179" i="1"/>
  <c r="L179" i="1"/>
  <c r="O179" i="1"/>
  <c r="V179" i="1"/>
  <c r="AF179" i="1"/>
  <c r="AG179" i="1" s="1"/>
  <c r="AH179" i="1"/>
  <c r="AM179" i="1"/>
  <c r="AR179" i="1"/>
  <c r="AX179" i="1"/>
  <c r="F180" i="1"/>
  <c r="L180" i="1"/>
  <c r="O180" i="1"/>
  <c r="V180" i="1"/>
  <c r="AF180" i="1"/>
  <c r="AG180" i="1" s="1"/>
  <c r="AH180" i="1"/>
  <c r="AM180" i="1"/>
  <c r="AR180" i="1"/>
  <c r="AX180" i="1"/>
  <c r="F181" i="1"/>
  <c r="L181" i="1"/>
  <c r="O181" i="1"/>
  <c r="P181" i="1"/>
  <c r="V181" i="1"/>
  <c r="AF181" i="1"/>
  <c r="AG181" i="1" s="1"/>
  <c r="AH181" i="1"/>
  <c r="AM181" i="1"/>
  <c r="AR181" i="1"/>
  <c r="AX181" i="1"/>
  <c r="F182" i="1"/>
  <c r="L182" i="1"/>
  <c r="O182" i="1"/>
  <c r="V182" i="1"/>
  <c r="AF182" i="1"/>
  <c r="AG182" i="1" s="1"/>
  <c r="AH182" i="1"/>
  <c r="AM182" i="1"/>
  <c r="AR182" i="1"/>
  <c r="AX182" i="1"/>
  <c r="F183" i="1"/>
  <c r="L183" i="1"/>
  <c r="O183" i="1"/>
  <c r="P183" i="1" s="1"/>
  <c r="V183" i="1"/>
  <c r="AF183" i="1"/>
  <c r="AG183" i="1" s="1"/>
  <c r="AH183" i="1"/>
  <c r="AM183" i="1"/>
  <c r="AR183" i="1"/>
  <c r="AX183" i="1"/>
  <c r="F184" i="1"/>
  <c r="L184" i="1"/>
  <c r="O184" i="1"/>
  <c r="V184" i="1"/>
  <c r="AF184" i="1"/>
  <c r="AG184" i="1" s="1"/>
  <c r="AH184" i="1"/>
  <c r="AM184" i="1"/>
  <c r="AR184" i="1"/>
  <c r="AX184" i="1"/>
  <c r="F185" i="1"/>
  <c r="L185" i="1"/>
  <c r="O185" i="1"/>
  <c r="P185" i="1" s="1"/>
  <c r="V185" i="1"/>
  <c r="AF185" i="1"/>
  <c r="AG185" i="1" s="1"/>
  <c r="AH185" i="1"/>
  <c r="AM185" i="1"/>
  <c r="AR185" i="1"/>
  <c r="AX185" i="1"/>
  <c r="F186" i="1"/>
  <c r="L186" i="1"/>
  <c r="O186" i="1"/>
  <c r="V186" i="1"/>
  <c r="AF186" i="1"/>
  <c r="AG186" i="1" s="1"/>
  <c r="AH186" i="1"/>
  <c r="AM186" i="1"/>
  <c r="AR186" i="1"/>
  <c r="AX186" i="1"/>
  <c r="F187" i="1"/>
  <c r="L187" i="1"/>
  <c r="O187" i="1"/>
  <c r="V187" i="1"/>
  <c r="AF187" i="1"/>
  <c r="AG187" i="1" s="1"/>
  <c r="AH187" i="1"/>
  <c r="AM187" i="1"/>
  <c r="AR187" i="1"/>
  <c r="AX187" i="1"/>
  <c r="F188" i="1"/>
  <c r="L188" i="1"/>
  <c r="O188" i="1"/>
  <c r="V188" i="1"/>
  <c r="AF188" i="1"/>
  <c r="AG188" i="1" s="1"/>
  <c r="AH188" i="1"/>
  <c r="AM188" i="1"/>
  <c r="AR188" i="1"/>
  <c r="AX188" i="1"/>
  <c r="F189" i="1"/>
  <c r="L189" i="1"/>
  <c r="O189" i="1"/>
  <c r="P189" i="1"/>
  <c r="V189" i="1"/>
  <c r="AF189" i="1"/>
  <c r="AG189" i="1" s="1"/>
  <c r="AH189" i="1"/>
  <c r="AM189" i="1"/>
  <c r="AR189" i="1"/>
  <c r="AX189" i="1"/>
  <c r="F190" i="1"/>
  <c r="L190" i="1"/>
  <c r="O190" i="1"/>
  <c r="V190" i="1"/>
  <c r="AF190" i="1"/>
  <c r="AG190" i="1" s="1"/>
  <c r="AH190" i="1"/>
  <c r="AM190" i="1"/>
  <c r="AR190" i="1"/>
  <c r="AX190" i="1"/>
  <c r="F191" i="1"/>
  <c r="L191" i="1"/>
  <c r="O191" i="1"/>
  <c r="P191" i="1" s="1"/>
  <c r="V191" i="1"/>
  <c r="AF191" i="1"/>
  <c r="AG191" i="1" s="1"/>
  <c r="AH191" i="1"/>
  <c r="AM191" i="1"/>
  <c r="AR191" i="1"/>
  <c r="AX191" i="1"/>
  <c r="F192" i="1"/>
  <c r="L192" i="1"/>
  <c r="O192" i="1"/>
  <c r="V192" i="1"/>
  <c r="AF192" i="1"/>
  <c r="AG192" i="1" s="1"/>
  <c r="AH192" i="1"/>
  <c r="AM192" i="1"/>
  <c r="AR192" i="1"/>
  <c r="AX192" i="1"/>
  <c r="F193" i="1"/>
  <c r="L193" i="1"/>
  <c r="O193" i="1"/>
  <c r="P193" i="1" s="1"/>
  <c r="V193" i="1"/>
  <c r="AF193" i="1"/>
  <c r="AG193" i="1" s="1"/>
  <c r="AH193" i="1"/>
  <c r="AM193" i="1"/>
  <c r="AR193" i="1"/>
  <c r="AX193" i="1"/>
  <c r="F194" i="1"/>
  <c r="L194" i="1"/>
  <c r="O194" i="1"/>
  <c r="V194" i="1"/>
  <c r="AF194" i="1"/>
  <c r="AG194" i="1" s="1"/>
  <c r="AH194" i="1"/>
  <c r="AM194" i="1"/>
  <c r="AR194" i="1"/>
  <c r="AX194" i="1"/>
  <c r="F195" i="1"/>
  <c r="L195" i="1"/>
  <c r="O195" i="1"/>
  <c r="V195" i="1"/>
  <c r="AF195" i="1"/>
  <c r="AG195" i="1" s="1"/>
  <c r="AH195" i="1"/>
  <c r="AM195" i="1"/>
  <c r="AR195" i="1"/>
  <c r="AX195" i="1"/>
  <c r="F196" i="1"/>
  <c r="L196" i="1"/>
  <c r="O196" i="1"/>
  <c r="V196" i="1"/>
  <c r="AF196" i="1"/>
  <c r="AG196" i="1" s="1"/>
  <c r="AH196" i="1"/>
  <c r="AM196" i="1"/>
  <c r="AR196" i="1"/>
  <c r="AX196" i="1"/>
  <c r="F197" i="1"/>
  <c r="L197" i="1"/>
  <c r="O197" i="1"/>
  <c r="P197" i="1"/>
  <c r="V197" i="1"/>
  <c r="AF197" i="1"/>
  <c r="AG197" i="1" s="1"/>
  <c r="AH197" i="1"/>
  <c r="AM197" i="1"/>
  <c r="AR197" i="1"/>
  <c r="AX197" i="1"/>
  <c r="F198" i="1"/>
  <c r="L198" i="1"/>
  <c r="O198" i="1"/>
  <c r="V198" i="1"/>
  <c r="AF198" i="1"/>
  <c r="AG198" i="1" s="1"/>
  <c r="AH198" i="1"/>
  <c r="AM198" i="1"/>
  <c r="AR198" i="1"/>
  <c r="AX198" i="1"/>
  <c r="F199" i="1"/>
  <c r="L199" i="1"/>
  <c r="O199" i="1"/>
  <c r="P199" i="1" s="1"/>
  <c r="V199" i="1"/>
  <c r="AF199" i="1"/>
  <c r="AG199" i="1" s="1"/>
  <c r="AH199" i="1"/>
  <c r="AM199" i="1"/>
  <c r="AR199" i="1"/>
  <c r="AX199" i="1"/>
  <c r="F200" i="1"/>
  <c r="L200" i="1"/>
  <c r="O200" i="1"/>
  <c r="V200" i="1"/>
  <c r="AF200" i="1"/>
  <c r="AG200" i="1" s="1"/>
  <c r="AH200" i="1"/>
  <c r="AM200" i="1"/>
  <c r="AR200" i="1"/>
  <c r="AX200" i="1"/>
  <c r="F201" i="1"/>
  <c r="L201" i="1"/>
  <c r="O201" i="1"/>
  <c r="P201" i="1" s="1"/>
  <c r="V201" i="1"/>
  <c r="AF201" i="1"/>
  <c r="AG201" i="1" s="1"/>
  <c r="AH201" i="1"/>
  <c r="AM201" i="1"/>
  <c r="AR201" i="1"/>
  <c r="AX201" i="1"/>
  <c r="F202" i="1"/>
  <c r="L202" i="1"/>
  <c r="O202" i="1"/>
  <c r="V202" i="1"/>
  <c r="AF202" i="1"/>
  <c r="AG202" i="1" s="1"/>
  <c r="AH202" i="1"/>
  <c r="AM202" i="1"/>
  <c r="AR202" i="1"/>
  <c r="AX202" i="1"/>
  <c r="F203" i="1"/>
  <c r="L203" i="1"/>
  <c r="O203" i="1"/>
  <c r="V203" i="1"/>
  <c r="AF203" i="1"/>
  <c r="AG203" i="1" s="1"/>
  <c r="AH203" i="1"/>
  <c r="AM203" i="1"/>
  <c r="AR203" i="1"/>
  <c r="AX203" i="1"/>
  <c r="F204" i="1"/>
  <c r="L204" i="1"/>
  <c r="O204" i="1"/>
  <c r="V204" i="1"/>
  <c r="AF204" i="1"/>
  <c r="AG204" i="1" s="1"/>
  <c r="AH204" i="1"/>
  <c r="AM204" i="1"/>
  <c r="AR204" i="1"/>
  <c r="AX204" i="1"/>
  <c r="F205" i="1"/>
  <c r="L205" i="1"/>
  <c r="O205" i="1"/>
  <c r="P205" i="1"/>
  <c r="V205" i="1"/>
  <c r="AF205" i="1"/>
  <c r="AG205" i="1" s="1"/>
  <c r="AH205" i="1"/>
  <c r="AM205" i="1"/>
  <c r="AR205" i="1"/>
  <c r="AX205" i="1"/>
  <c r="F206" i="1"/>
  <c r="L206" i="1"/>
  <c r="O206" i="1"/>
  <c r="V206" i="1"/>
  <c r="AF206" i="1"/>
  <c r="AG206" i="1" s="1"/>
  <c r="AH206" i="1"/>
  <c r="AM206" i="1"/>
  <c r="AR206" i="1"/>
  <c r="AX206" i="1"/>
  <c r="F207" i="1"/>
  <c r="L207" i="1"/>
  <c r="O207" i="1"/>
  <c r="P207" i="1" s="1"/>
  <c r="V207" i="1"/>
  <c r="AF207" i="1"/>
  <c r="AG207" i="1" s="1"/>
  <c r="AH207" i="1"/>
  <c r="AM207" i="1"/>
  <c r="AR207" i="1"/>
  <c r="AX207" i="1"/>
  <c r="F208" i="1"/>
  <c r="L208" i="1"/>
  <c r="O208" i="1"/>
  <c r="V208" i="1"/>
  <c r="AF208" i="1"/>
  <c r="AG208" i="1" s="1"/>
  <c r="AH208" i="1"/>
  <c r="AM208" i="1"/>
  <c r="AR208" i="1"/>
  <c r="AX208" i="1"/>
  <c r="F209" i="1"/>
  <c r="L209" i="1"/>
  <c r="O209" i="1"/>
  <c r="P209" i="1" s="1"/>
  <c r="V209" i="1"/>
  <c r="AF209" i="1"/>
  <c r="AG209" i="1" s="1"/>
  <c r="AH209" i="1"/>
  <c r="AM209" i="1"/>
  <c r="AR209" i="1"/>
  <c r="AX209" i="1"/>
  <c r="F210" i="1"/>
  <c r="L210" i="1"/>
  <c r="O210" i="1"/>
  <c r="V210" i="1"/>
  <c r="AF210" i="1"/>
  <c r="AG210" i="1" s="1"/>
  <c r="AH210" i="1"/>
  <c r="AM210" i="1"/>
  <c r="AR210" i="1"/>
  <c r="AX210" i="1"/>
  <c r="F211" i="1"/>
  <c r="L211" i="1"/>
  <c r="O211" i="1"/>
  <c r="V211" i="1"/>
  <c r="AF211" i="1"/>
  <c r="AG211" i="1" s="1"/>
  <c r="AH211" i="1"/>
  <c r="AM211" i="1"/>
  <c r="AR211" i="1"/>
  <c r="AX211" i="1"/>
  <c r="F212" i="1"/>
  <c r="L212" i="1"/>
  <c r="O212" i="1"/>
  <c r="V212" i="1"/>
  <c r="AF212" i="1"/>
  <c r="AG212" i="1" s="1"/>
  <c r="AH212" i="1"/>
  <c r="AM212" i="1"/>
  <c r="AR212" i="1"/>
  <c r="AX212" i="1"/>
  <c r="F213" i="1"/>
  <c r="L213" i="1"/>
  <c r="O213" i="1"/>
  <c r="P213" i="1"/>
  <c r="V213" i="1"/>
  <c r="AF213" i="1"/>
  <c r="AG213" i="1" s="1"/>
  <c r="AH213" i="1"/>
  <c r="AM213" i="1"/>
  <c r="AR213" i="1"/>
  <c r="AX213" i="1"/>
  <c r="F214" i="1"/>
  <c r="L214" i="1"/>
  <c r="O214" i="1"/>
  <c r="V214" i="1"/>
  <c r="AF214" i="1"/>
  <c r="AG214" i="1" s="1"/>
  <c r="AH214" i="1"/>
  <c r="AM214" i="1"/>
  <c r="AR214" i="1"/>
  <c r="AX214" i="1"/>
  <c r="F215" i="1"/>
  <c r="L215" i="1"/>
  <c r="O215" i="1"/>
  <c r="P215" i="1" s="1"/>
  <c r="V215" i="1"/>
  <c r="AF215" i="1"/>
  <c r="AG215" i="1" s="1"/>
  <c r="AH215" i="1"/>
  <c r="AM215" i="1"/>
  <c r="AR215" i="1"/>
  <c r="AX215" i="1"/>
  <c r="F216" i="1"/>
  <c r="L216" i="1"/>
  <c r="O216" i="1"/>
  <c r="V216" i="1"/>
  <c r="AF216" i="1"/>
  <c r="AG216" i="1" s="1"/>
  <c r="AH216" i="1"/>
  <c r="AM216" i="1"/>
  <c r="AR216" i="1"/>
  <c r="AX216" i="1"/>
  <c r="F217" i="1"/>
  <c r="L217" i="1"/>
  <c r="O217" i="1"/>
  <c r="P217" i="1" s="1"/>
  <c r="V217" i="1"/>
  <c r="AF217" i="1"/>
  <c r="AG217" i="1" s="1"/>
  <c r="AH217" i="1"/>
  <c r="AM217" i="1"/>
  <c r="AR217" i="1"/>
  <c r="AX217" i="1"/>
  <c r="F218" i="1"/>
  <c r="L218" i="1"/>
  <c r="O218" i="1"/>
  <c r="V218" i="1"/>
  <c r="AF218" i="1"/>
  <c r="AG218" i="1" s="1"/>
  <c r="AH218" i="1"/>
  <c r="AM218" i="1"/>
  <c r="AR218" i="1"/>
  <c r="AX218" i="1"/>
  <c r="F219" i="1"/>
  <c r="L219" i="1"/>
  <c r="O219" i="1"/>
  <c r="V219" i="1"/>
  <c r="AF219" i="1"/>
  <c r="AG219" i="1" s="1"/>
  <c r="AH219" i="1"/>
  <c r="AM219" i="1"/>
  <c r="AR219" i="1"/>
  <c r="AX219" i="1"/>
  <c r="F220" i="1"/>
  <c r="L220" i="1"/>
  <c r="O220" i="1"/>
  <c r="V220" i="1"/>
  <c r="AF220" i="1"/>
  <c r="AG220" i="1" s="1"/>
  <c r="AH220" i="1"/>
  <c r="AM220" i="1"/>
  <c r="AR220" i="1"/>
  <c r="AX220" i="1"/>
  <c r="F221" i="1"/>
  <c r="L221" i="1"/>
  <c r="O221" i="1"/>
  <c r="P221" i="1"/>
  <c r="V221" i="1"/>
  <c r="AF221" i="1"/>
  <c r="AG221" i="1" s="1"/>
  <c r="AH221" i="1"/>
  <c r="AM221" i="1"/>
  <c r="AR221" i="1"/>
  <c r="AX221" i="1"/>
  <c r="F222" i="1"/>
  <c r="L222" i="1"/>
  <c r="O222" i="1"/>
  <c r="V222" i="1"/>
  <c r="AF222" i="1"/>
  <c r="AG222" i="1" s="1"/>
  <c r="AH222" i="1"/>
  <c r="AM222" i="1"/>
  <c r="AR222" i="1"/>
  <c r="AX222" i="1"/>
  <c r="F223" i="1"/>
  <c r="L223" i="1"/>
  <c r="O223" i="1"/>
  <c r="P223" i="1" s="1"/>
  <c r="V223" i="1"/>
  <c r="AF223" i="1"/>
  <c r="AG223" i="1" s="1"/>
  <c r="AH223" i="1"/>
  <c r="AM223" i="1"/>
  <c r="AR223" i="1"/>
  <c r="AX223" i="1"/>
  <c r="F224" i="1"/>
  <c r="L224" i="1"/>
  <c r="O224" i="1"/>
  <c r="V224" i="1"/>
  <c r="AF224" i="1"/>
  <c r="AG224" i="1" s="1"/>
  <c r="AH224" i="1"/>
  <c r="AM224" i="1"/>
  <c r="AR224" i="1"/>
  <c r="AX224" i="1"/>
  <c r="F225" i="1"/>
  <c r="L225" i="1"/>
  <c r="O225" i="1"/>
  <c r="P225" i="1" s="1"/>
  <c r="V225" i="1"/>
  <c r="AF225" i="1"/>
  <c r="AG225" i="1" s="1"/>
  <c r="AH225" i="1"/>
  <c r="AM225" i="1"/>
  <c r="AR225" i="1"/>
  <c r="AX225" i="1"/>
  <c r="F226" i="1"/>
  <c r="L226" i="1"/>
  <c r="O226" i="1"/>
  <c r="V226" i="1"/>
  <c r="AF226" i="1"/>
  <c r="AG226" i="1" s="1"/>
  <c r="AH226" i="1"/>
  <c r="AM226" i="1"/>
  <c r="AR226" i="1"/>
  <c r="AX226" i="1"/>
  <c r="F227" i="1"/>
  <c r="L227" i="1"/>
  <c r="O227" i="1"/>
  <c r="V227" i="1"/>
  <c r="AF227" i="1"/>
  <c r="AG227" i="1" s="1"/>
  <c r="AH227" i="1"/>
  <c r="AM227" i="1"/>
  <c r="AR227" i="1"/>
  <c r="AX227" i="1"/>
  <c r="F228" i="1"/>
  <c r="L228" i="1"/>
  <c r="O228" i="1"/>
  <c r="V228" i="1"/>
  <c r="AF228" i="1"/>
  <c r="AG228" i="1" s="1"/>
  <c r="AH228" i="1"/>
  <c r="AM228" i="1"/>
  <c r="AR228" i="1"/>
  <c r="AX228" i="1"/>
  <c r="F229" i="1"/>
  <c r="L229" i="1"/>
  <c r="O229" i="1"/>
  <c r="P229" i="1"/>
  <c r="V229" i="1"/>
  <c r="AF229" i="1"/>
  <c r="AG229" i="1" s="1"/>
  <c r="AH229" i="1"/>
  <c r="AM229" i="1"/>
  <c r="AR229" i="1"/>
  <c r="AX229" i="1"/>
  <c r="F230" i="1"/>
  <c r="L230" i="1"/>
  <c r="O230" i="1"/>
  <c r="V230" i="1"/>
  <c r="AF230" i="1"/>
  <c r="AG230" i="1" s="1"/>
  <c r="AH230" i="1"/>
  <c r="AM230" i="1"/>
  <c r="AR230" i="1"/>
  <c r="AX230" i="1"/>
  <c r="F231" i="1"/>
  <c r="L231" i="1"/>
  <c r="O231" i="1"/>
  <c r="P231" i="1" s="1"/>
  <c r="V231" i="1"/>
  <c r="AF231" i="1"/>
  <c r="AG231" i="1" s="1"/>
  <c r="AH231" i="1"/>
  <c r="AM231" i="1"/>
  <c r="AR231" i="1"/>
  <c r="AX231" i="1"/>
  <c r="F232" i="1"/>
  <c r="L232" i="1"/>
  <c r="O232" i="1"/>
  <c r="V232" i="1"/>
  <c r="AF232" i="1"/>
  <c r="AG232" i="1" s="1"/>
  <c r="AH232" i="1"/>
  <c r="AM232" i="1"/>
  <c r="AR232" i="1"/>
  <c r="AX232" i="1"/>
  <c r="F233" i="1"/>
  <c r="L233" i="1"/>
  <c r="O233" i="1"/>
  <c r="P233" i="1" s="1"/>
  <c r="V233" i="1"/>
  <c r="AF233" i="1"/>
  <c r="AG233" i="1" s="1"/>
  <c r="AH233" i="1"/>
  <c r="AM233" i="1"/>
  <c r="AR233" i="1"/>
  <c r="AX233" i="1"/>
  <c r="F234" i="1"/>
  <c r="L234" i="1"/>
  <c r="O234" i="1"/>
  <c r="V234" i="1"/>
  <c r="AF234" i="1"/>
  <c r="AG234" i="1" s="1"/>
  <c r="AH234" i="1"/>
  <c r="AM234" i="1"/>
  <c r="AR234" i="1"/>
  <c r="AX234" i="1"/>
  <c r="F235" i="1"/>
  <c r="L235" i="1"/>
  <c r="O235" i="1"/>
  <c r="V235" i="1"/>
  <c r="AF235" i="1"/>
  <c r="AG235" i="1" s="1"/>
  <c r="AH235" i="1"/>
  <c r="AM235" i="1"/>
  <c r="AR235" i="1"/>
  <c r="AX235" i="1"/>
  <c r="F236" i="1"/>
  <c r="L236" i="1"/>
  <c r="O236" i="1"/>
  <c r="V236" i="1"/>
  <c r="AF236" i="1"/>
  <c r="AG236" i="1" s="1"/>
  <c r="AH236" i="1"/>
  <c r="AM236" i="1"/>
  <c r="AR236" i="1"/>
  <c r="AX236" i="1"/>
  <c r="F237" i="1"/>
  <c r="L237" i="1"/>
  <c r="O237" i="1"/>
  <c r="P237" i="1"/>
  <c r="V237" i="1"/>
  <c r="AF237" i="1"/>
  <c r="AG237" i="1" s="1"/>
  <c r="AH237" i="1"/>
  <c r="AM237" i="1"/>
  <c r="AR237" i="1"/>
  <c r="AX237" i="1"/>
  <c r="F238" i="1"/>
  <c r="L238" i="1"/>
  <c r="O238" i="1"/>
  <c r="V238" i="1"/>
  <c r="AF238" i="1"/>
  <c r="AG238" i="1" s="1"/>
  <c r="AH238" i="1"/>
  <c r="AM238" i="1"/>
  <c r="AR238" i="1"/>
  <c r="AX238" i="1"/>
  <c r="F239" i="1"/>
  <c r="L239" i="1"/>
  <c r="O239" i="1"/>
  <c r="P239" i="1" s="1"/>
  <c r="V239" i="1"/>
  <c r="AF239" i="1"/>
  <c r="AG239" i="1" s="1"/>
  <c r="AH239" i="1"/>
  <c r="AM239" i="1"/>
  <c r="AR239" i="1"/>
  <c r="AX239" i="1"/>
  <c r="F240" i="1"/>
  <c r="L240" i="1"/>
  <c r="O240" i="1"/>
  <c r="V240" i="1"/>
  <c r="AF240" i="1"/>
  <c r="AG240" i="1" s="1"/>
  <c r="AH240" i="1"/>
  <c r="AM240" i="1"/>
  <c r="AR240" i="1"/>
  <c r="AX240" i="1"/>
  <c r="F241" i="1"/>
  <c r="L241" i="1"/>
  <c r="O241" i="1"/>
  <c r="P241" i="1" s="1"/>
  <c r="V241" i="1"/>
  <c r="AF241" i="1"/>
  <c r="AG241" i="1" s="1"/>
  <c r="AH241" i="1"/>
  <c r="AM241" i="1"/>
  <c r="AR241" i="1"/>
  <c r="AX241" i="1"/>
  <c r="F242" i="1"/>
  <c r="L242" i="1"/>
  <c r="O242" i="1"/>
  <c r="V242" i="1"/>
  <c r="AF242" i="1"/>
  <c r="AG242" i="1" s="1"/>
  <c r="AH242" i="1"/>
  <c r="AM242" i="1"/>
  <c r="AR242" i="1"/>
  <c r="AX242" i="1"/>
  <c r="F243" i="1"/>
  <c r="L243" i="1"/>
  <c r="O243" i="1"/>
  <c r="V243" i="1"/>
  <c r="AF243" i="1"/>
  <c r="AG243" i="1" s="1"/>
  <c r="AH243" i="1"/>
  <c r="AM243" i="1"/>
  <c r="AR243" i="1"/>
  <c r="AX243" i="1"/>
  <c r="F244" i="1"/>
  <c r="L244" i="1"/>
  <c r="O244" i="1"/>
  <c r="V244" i="1"/>
  <c r="AF244" i="1"/>
  <c r="AG244" i="1" s="1"/>
  <c r="AH244" i="1"/>
  <c r="AM244" i="1"/>
  <c r="AR244" i="1"/>
  <c r="AX244" i="1"/>
  <c r="F245" i="1"/>
  <c r="L245" i="1"/>
  <c r="O245" i="1"/>
  <c r="P245" i="1"/>
  <c r="V245" i="1"/>
  <c r="AF245" i="1"/>
  <c r="AG245" i="1" s="1"/>
  <c r="AH245" i="1"/>
  <c r="AM245" i="1"/>
  <c r="AR245" i="1"/>
  <c r="AX245" i="1"/>
  <c r="F246" i="1"/>
  <c r="L246" i="1"/>
  <c r="O246" i="1"/>
  <c r="V246" i="1"/>
  <c r="AF246" i="1"/>
  <c r="AG246" i="1" s="1"/>
  <c r="AH246" i="1"/>
  <c r="AM246" i="1"/>
  <c r="AR246" i="1"/>
  <c r="AX246" i="1"/>
  <c r="F247" i="1"/>
  <c r="L247" i="1"/>
  <c r="O247" i="1"/>
  <c r="P247" i="1" s="1"/>
  <c r="V247" i="1"/>
  <c r="AF247" i="1"/>
  <c r="AG247" i="1" s="1"/>
  <c r="AH247" i="1"/>
  <c r="AM247" i="1"/>
  <c r="AR247" i="1"/>
  <c r="AX247" i="1"/>
  <c r="F248" i="1"/>
  <c r="L248" i="1"/>
  <c r="O248" i="1"/>
  <c r="V248" i="1"/>
  <c r="AF248" i="1"/>
  <c r="AG248" i="1" s="1"/>
  <c r="AH248" i="1"/>
  <c r="AM248" i="1"/>
  <c r="AR248" i="1"/>
  <c r="AX248" i="1"/>
  <c r="F249" i="1"/>
  <c r="L249" i="1"/>
  <c r="O249" i="1"/>
  <c r="P249" i="1" s="1"/>
  <c r="V249" i="1"/>
  <c r="AF249" i="1"/>
  <c r="AG249" i="1" s="1"/>
  <c r="AH249" i="1"/>
  <c r="AM249" i="1"/>
  <c r="AR249" i="1"/>
  <c r="AX249" i="1"/>
  <c r="F250" i="1"/>
  <c r="L250" i="1"/>
  <c r="O250" i="1"/>
  <c r="V250" i="1"/>
  <c r="AF250" i="1"/>
  <c r="AG250" i="1" s="1"/>
  <c r="AH250" i="1"/>
  <c r="AM250" i="1"/>
  <c r="AR250" i="1"/>
  <c r="AX250" i="1"/>
  <c r="F251" i="1"/>
  <c r="L251" i="1"/>
  <c r="O251" i="1"/>
  <c r="V251" i="1"/>
  <c r="AF251" i="1"/>
  <c r="AG251" i="1" s="1"/>
  <c r="AH251" i="1"/>
  <c r="AM251" i="1"/>
  <c r="AR251" i="1"/>
  <c r="AX251" i="1"/>
  <c r="F252" i="1"/>
  <c r="L252" i="1"/>
  <c r="O252" i="1"/>
  <c r="V252" i="1"/>
  <c r="AF252" i="1"/>
  <c r="AG252" i="1" s="1"/>
  <c r="AH252" i="1"/>
  <c r="AM252" i="1"/>
  <c r="AR252" i="1"/>
  <c r="AX252" i="1"/>
  <c r="F253" i="1"/>
  <c r="L253" i="1"/>
  <c r="O253" i="1"/>
  <c r="P253" i="1"/>
  <c r="V253" i="1"/>
  <c r="AF253" i="1"/>
  <c r="AG253" i="1" s="1"/>
  <c r="AH253" i="1"/>
  <c r="AM253" i="1"/>
  <c r="AR253" i="1"/>
  <c r="AX253" i="1"/>
  <c r="F254" i="1"/>
  <c r="L254" i="1"/>
  <c r="O254" i="1"/>
  <c r="V254" i="1"/>
  <c r="AF254" i="1"/>
  <c r="AG254" i="1" s="1"/>
  <c r="AH254" i="1"/>
  <c r="AM254" i="1"/>
  <c r="AR254" i="1"/>
  <c r="AX254" i="1"/>
  <c r="F255" i="1"/>
  <c r="L255" i="1"/>
  <c r="O255" i="1"/>
  <c r="P255" i="1" s="1"/>
  <c r="V255" i="1"/>
  <c r="AF255" i="1"/>
  <c r="AG255" i="1" s="1"/>
  <c r="AH255" i="1"/>
  <c r="AM255" i="1"/>
  <c r="AR255" i="1"/>
  <c r="AX255" i="1"/>
  <c r="F256" i="1"/>
  <c r="L256" i="1"/>
  <c r="O256" i="1"/>
  <c r="V256" i="1"/>
  <c r="AF256" i="1"/>
  <c r="AG256" i="1" s="1"/>
  <c r="AH256" i="1"/>
  <c r="AM256" i="1"/>
  <c r="AR256" i="1"/>
  <c r="AX256" i="1"/>
  <c r="F257" i="1"/>
  <c r="L257" i="1"/>
  <c r="O257" i="1"/>
  <c r="P257" i="1" s="1"/>
  <c r="V257" i="1"/>
  <c r="AF257" i="1"/>
  <c r="AG257" i="1" s="1"/>
  <c r="AH257" i="1"/>
  <c r="AM257" i="1"/>
  <c r="AR257" i="1"/>
  <c r="AX257" i="1"/>
  <c r="F258" i="1"/>
  <c r="L258" i="1"/>
  <c r="O258" i="1"/>
  <c r="V258" i="1"/>
  <c r="AF258" i="1"/>
  <c r="AG258" i="1" s="1"/>
  <c r="AH258" i="1"/>
  <c r="AM258" i="1"/>
  <c r="AR258" i="1"/>
  <c r="AX258" i="1"/>
  <c r="F259" i="1"/>
  <c r="L259" i="1"/>
  <c r="O259" i="1"/>
  <c r="V259" i="1"/>
  <c r="AF259" i="1"/>
  <c r="AG259" i="1" s="1"/>
  <c r="AH259" i="1"/>
  <c r="AM259" i="1"/>
  <c r="AR259" i="1"/>
  <c r="AX259" i="1"/>
  <c r="F260" i="1"/>
  <c r="L260" i="1"/>
  <c r="O260" i="1"/>
  <c r="V260" i="1"/>
  <c r="AF260" i="1"/>
  <c r="AG260" i="1" s="1"/>
  <c r="AH260" i="1"/>
  <c r="AM260" i="1"/>
  <c r="AR260" i="1"/>
  <c r="AX260" i="1"/>
  <c r="F261" i="1"/>
  <c r="L261" i="1"/>
  <c r="O261" i="1"/>
  <c r="P261" i="1"/>
  <c r="V261" i="1"/>
  <c r="AF261" i="1"/>
  <c r="AG261" i="1" s="1"/>
  <c r="AH261" i="1"/>
  <c r="AM261" i="1"/>
  <c r="AR261" i="1"/>
  <c r="AX261" i="1"/>
  <c r="F262" i="1"/>
  <c r="L262" i="1"/>
  <c r="O262" i="1"/>
  <c r="V262" i="1"/>
  <c r="AF262" i="1"/>
  <c r="AG262" i="1" s="1"/>
  <c r="AH262" i="1"/>
  <c r="AM262" i="1"/>
  <c r="AR262" i="1"/>
  <c r="AX262" i="1"/>
  <c r="F263" i="1"/>
  <c r="L263" i="1"/>
  <c r="O263" i="1"/>
  <c r="P263" i="1" s="1"/>
  <c r="V263" i="1"/>
  <c r="AF263" i="1"/>
  <c r="AG263" i="1" s="1"/>
  <c r="AH263" i="1"/>
  <c r="AM263" i="1"/>
  <c r="AR263" i="1"/>
  <c r="AX263" i="1"/>
  <c r="F264" i="1"/>
  <c r="L264" i="1"/>
  <c r="O264" i="1"/>
  <c r="V264" i="1"/>
  <c r="AF264" i="1"/>
  <c r="AG264" i="1" s="1"/>
  <c r="AH264" i="1"/>
  <c r="AM264" i="1"/>
  <c r="AR264" i="1"/>
  <c r="AX264" i="1"/>
  <c r="F265" i="1"/>
  <c r="L265" i="1"/>
  <c r="O265" i="1"/>
  <c r="P265" i="1" s="1"/>
  <c r="V265" i="1"/>
  <c r="AF265" i="1"/>
  <c r="AG265" i="1" s="1"/>
  <c r="AH265" i="1"/>
  <c r="AM265" i="1"/>
  <c r="AR265" i="1"/>
  <c r="AX265" i="1"/>
  <c r="F266" i="1"/>
  <c r="L266" i="1"/>
  <c r="O266" i="1"/>
  <c r="V266" i="1"/>
  <c r="AF266" i="1"/>
  <c r="AG266" i="1" s="1"/>
  <c r="AH266" i="1"/>
  <c r="AM266" i="1"/>
  <c r="AR266" i="1"/>
  <c r="AX266" i="1"/>
  <c r="F267" i="1"/>
  <c r="L267" i="1"/>
  <c r="O267" i="1"/>
  <c r="V267" i="1"/>
  <c r="AF267" i="1"/>
  <c r="AG267" i="1" s="1"/>
  <c r="AH267" i="1"/>
  <c r="AM267" i="1"/>
  <c r="AR267" i="1"/>
  <c r="AX267" i="1"/>
  <c r="F268" i="1"/>
  <c r="L268" i="1"/>
  <c r="O268" i="1"/>
  <c r="V268" i="1"/>
  <c r="AF268" i="1"/>
  <c r="AG268" i="1" s="1"/>
  <c r="AH268" i="1"/>
  <c r="AM268" i="1"/>
  <c r="AR268" i="1"/>
  <c r="AX268" i="1"/>
  <c r="F269" i="1"/>
  <c r="L269" i="1"/>
  <c r="O269" i="1"/>
  <c r="P269" i="1"/>
  <c r="V269" i="1"/>
  <c r="AF269" i="1"/>
  <c r="AG269" i="1" s="1"/>
  <c r="AH269" i="1"/>
  <c r="AM269" i="1"/>
  <c r="AR269" i="1"/>
  <c r="AX269" i="1"/>
  <c r="F270" i="1"/>
  <c r="L270" i="1"/>
  <c r="O270" i="1"/>
  <c r="V270" i="1"/>
  <c r="AF270" i="1"/>
  <c r="AG270" i="1" s="1"/>
  <c r="AH270" i="1"/>
  <c r="AM270" i="1"/>
  <c r="AR270" i="1"/>
  <c r="AX270" i="1"/>
  <c r="F271" i="1"/>
  <c r="L271" i="1"/>
  <c r="O271" i="1"/>
  <c r="P271" i="1" s="1"/>
  <c r="V271" i="1"/>
  <c r="AF271" i="1"/>
  <c r="AG271" i="1" s="1"/>
  <c r="AH271" i="1"/>
  <c r="AM271" i="1"/>
  <c r="AR271" i="1"/>
  <c r="AX271" i="1"/>
  <c r="F272" i="1"/>
  <c r="L272" i="1"/>
  <c r="O272" i="1"/>
  <c r="V272" i="1"/>
  <c r="AF272" i="1"/>
  <c r="AG272" i="1" s="1"/>
  <c r="AH272" i="1"/>
  <c r="AM272" i="1"/>
  <c r="AR272" i="1"/>
  <c r="AX272" i="1"/>
  <c r="F273" i="1"/>
  <c r="L273" i="1"/>
  <c r="O273" i="1"/>
  <c r="P273" i="1" s="1"/>
  <c r="V273" i="1"/>
  <c r="AF273" i="1"/>
  <c r="AG273" i="1" s="1"/>
  <c r="AH273" i="1"/>
  <c r="AM273" i="1"/>
  <c r="AR273" i="1"/>
  <c r="AX273" i="1"/>
  <c r="F274" i="1"/>
  <c r="L274" i="1"/>
  <c r="O274" i="1"/>
  <c r="V274" i="1"/>
  <c r="AF274" i="1"/>
  <c r="AG274" i="1" s="1"/>
  <c r="AH274" i="1"/>
  <c r="AM274" i="1"/>
  <c r="AR274" i="1"/>
  <c r="AX274" i="1"/>
  <c r="F275" i="1"/>
  <c r="L275" i="1"/>
  <c r="O275" i="1"/>
  <c r="V275" i="1"/>
  <c r="AF275" i="1"/>
  <c r="AG275" i="1" s="1"/>
  <c r="AH275" i="1"/>
  <c r="AM275" i="1"/>
  <c r="AR275" i="1"/>
  <c r="AX275" i="1"/>
  <c r="F276" i="1"/>
  <c r="L276" i="1"/>
  <c r="O276" i="1"/>
  <c r="V276" i="1"/>
  <c r="AF276" i="1"/>
  <c r="AG276" i="1" s="1"/>
  <c r="AH276" i="1"/>
  <c r="AM276" i="1"/>
  <c r="AR276" i="1"/>
  <c r="AX276" i="1"/>
  <c r="F277" i="1"/>
  <c r="L277" i="1"/>
  <c r="O277" i="1"/>
  <c r="P277" i="1"/>
  <c r="V277" i="1"/>
  <c r="AF277" i="1"/>
  <c r="AG277" i="1" s="1"/>
  <c r="AH277" i="1"/>
  <c r="AM277" i="1"/>
  <c r="AR277" i="1"/>
  <c r="AX277" i="1"/>
  <c r="F278" i="1"/>
  <c r="L278" i="1"/>
  <c r="O278" i="1"/>
  <c r="V278" i="1"/>
  <c r="AF278" i="1"/>
  <c r="AG278" i="1" s="1"/>
  <c r="AH278" i="1"/>
  <c r="AM278" i="1"/>
  <c r="AR278" i="1"/>
  <c r="AX278" i="1"/>
  <c r="F279" i="1"/>
  <c r="L279" i="1"/>
  <c r="O279" i="1"/>
  <c r="P279" i="1" s="1"/>
  <c r="V279" i="1"/>
  <c r="AF279" i="1"/>
  <c r="AG279" i="1" s="1"/>
  <c r="AH279" i="1"/>
  <c r="AM279" i="1"/>
  <c r="AR279" i="1"/>
  <c r="AX279" i="1"/>
  <c r="F280" i="1"/>
  <c r="L280" i="1"/>
  <c r="O280" i="1"/>
  <c r="V280" i="1"/>
  <c r="AF280" i="1"/>
  <c r="AG280" i="1" s="1"/>
  <c r="AH280" i="1"/>
  <c r="AM280" i="1"/>
  <c r="AR280" i="1"/>
  <c r="AX280" i="1"/>
  <c r="F281" i="1"/>
  <c r="L281" i="1"/>
  <c r="O281" i="1"/>
  <c r="P281" i="1" s="1"/>
  <c r="V281" i="1"/>
  <c r="AF281" i="1"/>
  <c r="AG281" i="1" s="1"/>
  <c r="AH281" i="1"/>
  <c r="AM281" i="1"/>
  <c r="AR281" i="1"/>
  <c r="AX281" i="1"/>
  <c r="F282" i="1"/>
  <c r="L282" i="1"/>
  <c r="O282" i="1"/>
  <c r="V282" i="1"/>
  <c r="AF282" i="1"/>
  <c r="AG282" i="1" s="1"/>
  <c r="AH282" i="1"/>
  <c r="AM282" i="1"/>
  <c r="AR282" i="1"/>
  <c r="AX282" i="1"/>
  <c r="F283" i="1"/>
  <c r="L283" i="1"/>
  <c r="O283" i="1"/>
  <c r="V283" i="1"/>
  <c r="AF283" i="1"/>
  <c r="AG283" i="1" s="1"/>
  <c r="AH283" i="1"/>
  <c r="AM283" i="1"/>
  <c r="AR283" i="1"/>
  <c r="AX283" i="1"/>
  <c r="F284" i="1"/>
  <c r="L284" i="1"/>
  <c r="O284" i="1"/>
  <c r="V284" i="1"/>
  <c r="AF284" i="1"/>
  <c r="AG284" i="1" s="1"/>
  <c r="AH284" i="1"/>
  <c r="AM284" i="1"/>
  <c r="AR284" i="1"/>
  <c r="AX284" i="1"/>
  <c r="F285" i="1"/>
  <c r="L285" i="1"/>
  <c r="O285" i="1"/>
  <c r="P285" i="1"/>
  <c r="V285" i="1"/>
  <c r="AF285" i="1"/>
  <c r="AG285" i="1" s="1"/>
  <c r="AH285" i="1"/>
  <c r="AM285" i="1"/>
  <c r="AR285" i="1"/>
  <c r="AX285" i="1"/>
  <c r="F286" i="1"/>
  <c r="L286" i="1"/>
  <c r="O286" i="1"/>
  <c r="V286" i="1"/>
  <c r="AF286" i="1"/>
  <c r="AG286" i="1" s="1"/>
  <c r="AH286" i="1"/>
  <c r="AM286" i="1"/>
  <c r="AR286" i="1"/>
  <c r="AX286" i="1"/>
  <c r="F287" i="1"/>
  <c r="L287" i="1"/>
  <c r="O287" i="1"/>
  <c r="P287" i="1" s="1"/>
  <c r="V287" i="1"/>
  <c r="AF287" i="1"/>
  <c r="AG287" i="1" s="1"/>
  <c r="AH287" i="1"/>
  <c r="AM287" i="1"/>
  <c r="AR287" i="1"/>
  <c r="AX287" i="1"/>
  <c r="F288" i="1"/>
  <c r="L288" i="1"/>
  <c r="O288" i="1"/>
  <c r="V288" i="1"/>
  <c r="AF288" i="1"/>
  <c r="AG288" i="1" s="1"/>
  <c r="AH288" i="1"/>
  <c r="AM288" i="1"/>
  <c r="AR288" i="1"/>
  <c r="AX288" i="1"/>
  <c r="F289" i="1"/>
  <c r="L289" i="1"/>
  <c r="O289" i="1"/>
  <c r="P289" i="1" s="1"/>
  <c r="V289" i="1"/>
  <c r="AF289" i="1"/>
  <c r="AG289" i="1" s="1"/>
  <c r="AH289" i="1"/>
  <c r="AM289" i="1"/>
  <c r="AR289" i="1"/>
  <c r="AX289" i="1"/>
  <c r="F290" i="1"/>
  <c r="L290" i="1"/>
  <c r="O290" i="1"/>
  <c r="V290" i="1"/>
  <c r="AF290" i="1"/>
  <c r="AG290" i="1" s="1"/>
  <c r="AH290" i="1"/>
  <c r="AM290" i="1"/>
  <c r="AR290" i="1"/>
  <c r="AX290" i="1"/>
  <c r="F291" i="1"/>
  <c r="L291" i="1"/>
  <c r="O291" i="1"/>
  <c r="V291" i="1"/>
  <c r="AF291" i="1"/>
  <c r="AG291" i="1" s="1"/>
  <c r="AH291" i="1"/>
  <c r="AM291" i="1"/>
  <c r="AR291" i="1"/>
  <c r="AX291" i="1"/>
  <c r="F292" i="1"/>
  <c r="L292" i="1"/>
  <c r="O292" i="1"/>
  <c r="V292" i="1"/>
  <c r="AF292" i="1"/>
  <c r="AG292" i="1" s="1"/>
  <c r="AH292" i="1"/>
  <c r="AM292" i="1"/>
  <c r="AR292" i="1"/>
  <c r="AX292" i="1"/>
  <c r="F293" i="1"/>
  <c r="L293" i="1"/>
  <c r="O293" i="1"/>
  <c r="P293" i="1"/>
  <c r="V293" i="1"/>
  <c r="AF293" i="1"/>
  <c r="AG293" i="1" s="1"/>
  <c r="AH293" i="1"/>
  <c r="AM293" i="1"/>
  <c r="AR293" i="1"/>
  <c r="AX293" i="1"/>
  <c r="F294" i="1"/>
  <c r="L294" i="1"/>
  <c r="O294" i="1"/>
  <c r="V294" i="1"/>
  <c r="AF294" i="1"/>
  <c r="AG294" i="1" s="1"/>
  <c r="AH294" i="1"/>
  <c r="AM294" i="1"/>
  <c r="AR294" i="1"/>
  <c r="AX294" i="1"/>
  <c r="F295" i="1"/>
  <c r="L295" i="1"/>
  <c r="O295" i="1"/>
  <c r="P295" i="1" s="1"/>
  <c r="V295" i="1"/>
  <c r="AF295" i="1"/>
  <c r="AG295" i="1" s="1"/>
  <c r="AH295" i="1"/>
  <c r="AM295" i="1"/>
  <c r="AR295" i="1"/>
  <c r="AX295" i="1"/>
  <c r="F296" i="1"/>
  <c r="L296" i="1"/>
  <c r="O296" i="1"/>
  <c r="V296" i="1"/>
  <c r="AF296" i="1"/>
  <c r="AG296" i="1" s="1"/>
  <c r="AH296" i="1"/>
  <c r="AM296" i="1"/>
  <c r="AR296" i="1"/>
  <c r="AX296" i="1"/>
  <c r="F297" i="1"/>
  <c r="L297" i="1"/>
  <c r="O297" i="1"/>
  <c r="P297" i="1" s="1"/>
  <c r="V297" i="1"/>
  <c r="AF297" i="1"/>
  <c r="AG297" i="1" s="1"/>
  <c r="AH297" i="1"/>
  <c r="AM297" i="1"/>
  <c r="AR297" i="1"/>
  <c r="AX297" i="1"/>
  <c r="F298" i="1"/>
  <c r="L298" i="1"/>
  <c r="O298" i="1"/>
  <c r="V298" i="1"/>
  <c r="AF298" i="1"/>
  <c r="AG298" i="1" s="1"/>
  <c r="AH298" i="1"/>
  <c r="AM298" i="1"/>
  <c r="AR298" i="1"/>
  <c r="AX298" i="1"/>
  <c r="F299" i="1"/>
  <c r="L299" i="1"/>
  <c r="O299" i="1"/>
  <c r="V299" i="1"/>
  <c r="AF299" i="1"/>
  <c r="AG299" i="1" s="1"/>
  <c r="AH299" i="1"/>
  <c r="AM299" i="1"/>
  <c r="AR299" i="1"/>
  <c r="AX299" i="1"/>
  <c r="F300" i="1"/>
  <c r="L300" i="1"/>
  <c r="O300" i="1"/>
  <c r="V300" i="1"/>
  <c r="AF300" i="1"/>
  <c r="AG300" i="1" s="1"/>
  <c r="AH300" i="1"/>
  <c r="AM300" i="1"/>
  <c r="AR300" i="1"/>
  <c r="AX300" i="1"/>
  <c r="F301" i="1"/>
  <c r="L301" i="1"/>
  <c r="O301" i="1"/>
  <c r="P301" i="1"/>
  <c r="V301" i="1"/>
  <c r="AF301" i="1"/>
  <c r="AG301" i="1" s="1"/>
  <c r="AH301" i="1"/>
  <c r="AM301" i="1"/>
  <c r="AR301" i="1"/>
  <c r="AX301" i="1"/>
  <c r="F302" i="1"/>
  <c r="L302" i="1"/>
  <c r="O302" i="1"/>
  <c r="V302" i="1"/>
  <c r="AF302" i="1"/>
  <c r="AG302" i="1" s="1"/>
  <c r="AH302" i="1"/>
  <c r="AM302" i="1"/>
  <c r="AR302" i="1"/>
  <c r="AX302" i="1"/>
  <c r="F303" i="1"/>
  <c r="L303" i="1"/>
  <c r="O303" i="1"/>
  <c r="P303" i="1" s="1"/>
  <c r="V303" i="1"/>
  <c r="AF303" i="1"/>
  <c r="AG303" i="1" s="1"/>
  <c r="AH303" i="1"/>
  <c r="AM303" i="1"/>
  <c r="AR303" i="1"/>
  <c r="AX303" i="1"/>
  <c r="F304" i="1"/>
  <c r="L304" i="1"/>
  <c r="O304" i="1"/>
  <c r="V304" i="1"/>
  <c r="AF304" i="1"/>
  <c r="AG304" i="1" s="1"/>
  <c r="AH304" i="1"/>
  <c r="AM304" i="1"/>
  <c r="AR304" i="1"/>
  <c r="AX304" i="1"/>
  <c r="F305" i="1"/>
  <c r="L305" i="1"/>
  <c r="O305" i="1"/>
  <c r="P305" i="1" s="1"/>
  <c r="V305" i="1"/>
  <c r="AF305" i="1"/>
  <c r="AG305" i="1" s="1"/>
  <c r="AH305" i="1"/>
  <c r="AM305" i="1"/>
  <c r="AR305" i="1"/>
  <c r="AX305" i="1"/>
  <c r="F306" i="1"/>
  <c r="L306" i="1"/>
  <c r="O306" i="1"/>
  <c r="V306" i="1"/>
  <c r="AF306" i="1"/>
  <c r="AG306" i="1" s="1"/>
  <c r="AH306" i="1"/>
  <c r="AM306" i="1"/>
  <c r="AR306" i="1"/>
  <c r="AX306" i="1"/>
  <c r="F307" i="1"/>
  <c r="L307" i="1"/>
  <c r="O307" i="1"/>
  <c r="V307" i="1"/>
  <c r="AF307" i="1"/>
  <c r="AG307" i="1" s="1"/>
  <c r="AH307" i="1"/>
  <c r="AM307" i="1"/>
  <c r="AR307" i="1"/>
  <c r="AX307" i="1"/>
  <c r="F308" i="1"/>
  <c r="L308" i="1"/>
  <c r="O308" i="1"/>
  <c r="V308" i="1"/>
  <c r="AF308" i="1"/>
  <c r="AG308" i="1" s="1"/>
  <c r="AH308" i="1"/>
  <c r="AM308" i="1"/>
  <c r="AR308" i="1"/>
  <c r="AX308" i="1"/>
  <c r="F309" i="1"/>
  <c r="L309" i="1"/>
  <c r="O309" i="1"/>
  <c r="P309" i="1"/>
  <c r="V309" i="1"/>
  <c r="AF309" i="1"/>
  <c r="AG309" i="1" s="1"/>
  <c r="AH309" i="1"/>
  <c r="AM309" i="1"/>
  <c r="AR309" i="1"/>
  <c r="AX309" i="1"/>
  <c r="F310" i="1"/>
  <c r="L310" i="1"/>
  <c r="O310" i="1"/>
  <c r="V310" i="1"/>
  <c r="AF310" i="1"/>
  <c r="AG310" i="1" s="1"/>
  <c r="AH310" i="1"/>
  <c r="AM310" i="1"/>
  <c r="AR310" i="1"/>
  <c r="AX310" i="1"/>
  <c r="F311" i="1"/>
  <c r="L311" i="1"/>
  <c r="O311" i="1"/>
  <c r="P311" i="1" s="1"/>
  <c r="V311" i="1"/>
  <c r="AF311" i="1"/>
  <c r="AG311" i="1" s="1"/>
  <c r="AH311" i="1"/>
  <c r="AM311" i="1"/>
  <c r="AR311" i="1"/>
  <c r="AX311" i="1"/>
  <c r="F312" i="1"/>
  <c r="L312" i="1"/>
  <c r="O312" i="1"/>
  <c r="V312" i="1"/>
  <c r="AF312" i="1"/>
  <c r="AG312" i="1" s="1"/>
  <c r="AH312" i="1"/>
  <c r="AM312" i="1"/>
  <c r="AR312" i="1"/>
  <c r="AX312" i="1"/>
  <c r="F313" i="1"/>
  <c r="L313" i="1"/>
  <c r="O313" i="1"/>
  <c r="P313" i="1" s="1"/>
  <c r="V313" i="1"/>
  <c r="AF313" i="1"/>
  <c r="AG313" i="1" s="1"/>
  <c r="AH313" i="1"/>
  <c r="AM313" i="1"/>
  <c r="AR313" i="1"/>
  <c r="AX313" i="1"/>
  <c r="F314" i="1"/>
  <c r="L314" i="1"/>
  <c r="O314" i="1"/>
  <c r="V314" i="1"/>
  <c r="AF314" i="1"/>
  <c r="AG314" i="1" s="1"/>
  <c r="AH314" i="1"/>
  <c r="AM314" i="1"/>
  <c r="AR314" i="1"/>
  <c r="AX314" i="1"/>
  <c r="F315" i="1"/>
  <c r="L315" i="1"/>
  <c r="O315" i="1"/>
  <c r="V315" i="1"/>
  <c r="AF315" i="1"/>
  <c r="AG315" i="1" s="1"/>
  <c r="AH315" i="1"/>
  <c r="AM315" i="1"/>
  <c r="AR315" i="1"/>
  <c r="AX315" i="1"/>
  <c r="F316" i="1"/>
  <c r="L316" i="1"/>
  <c r="O316" i="1"/>
  <c r="V316" i="1"/>
  <c r="AF316" i="1"/>
  <c r="AG316" i="1" s="1"/>
  <c r="AH316" i="1"/>
  <c r="AM316" i="1"/>
  <c r="AR316" i="1"/>
  <c r="AX316" i="1"/>
  <c r="F317" i="1"/>
  <c r="L317" i="1"/>
  <c r="O317" i="1"/>
  <c r="P317" i="1"/>
  <c r="V317" i="1"/>
  <c r="AF317" i="1"/>
  <c r="AG317" i="1" s="1"/>
  <c r="AH317" i="1"/>
  <c r="AM317" i="1"/>
  <c r="AR317" i="1"/>
  <c r="AX317" i="1"/>
  <c r="F318" i="1"/>
  <c r="L318" i="1"/>
  <c r="O318" i="1"/>
  <c r="V318" i="1"/>
  <c r="AF318" i="1"/>
  <c r="AG318" i="1" s="1"/>
  <c r="AH318" i="1"/>
  <c r="AM318" i="1"/>
  <c r="AR318" i="1"/>
  <c r="AX318" i="1"/>
  <c r="F319" i="1"/>
  <c r="L319" i="1"/>
  <c r="O319" i="1"/>
  <c r="P319" i="1" s="1"/>
  <c r="V319" i="1"/>
  <c r="AF319" i="1"/>
  <c r="AG319" i="1" s="1"/>
  <c r="AH319" i="1"/>
  <c r="AM319" i="1"/>
  <c r="AR319" i="1"/>
  <c r="AX319" i="1"/>
  <c r="F320" i="1"/>
  <c r="L320" i="1"/>
  <c r="O320" i="1"/>
  <c r="V320" i="1"/>
  <c r="AF320" i="1"/>
  <c r="AG320" i="1" s="1"/>
  <c r="AH320" i="1"/>
  <c r="AM320" i="1"/>
  <c r="AR320" i="1"/>
  <c r="AX320" i="1"/>
  <c r="F321" i="1"/>
  <c r="L321" i="1"/>
  <c r="O321" i="1"/>
  <c r="P321" i="1" s="1"/>
  <c r="V321" i="1"/>
  <c r="AF321" i="1"/>
  <c r="AG321" i="1" s="1"/>
  <c r="AH321" i="1"/>
  <c r="AM321" i="1"/>
  <c r="AR321" i="1"/>
  <c r="AX321" i="1"/>
  <c r="F322" i="1"/>
  <c r="L322" i="1"/>
  <c r="O322" i="1"/>
  <c r="V322" i="1"/>
  <c r="AF322" i="1"/>
  <c r="AG322" i="1" s="1"/>
  <c r="AH322" i="1"/>
  <c r="AM322" i="1"/>
  <c r="AR322" i="1"/>
  <c r="AX322" i="1"/>
  <c r="F323" i="1"/>
  <c r="L323" i="1"/>
  <c r="O323" i="1"/>
  <c r="V323" i="1"/>
  <c r="AF323" i="1"/>
  <c r="AG323" i="1" s="1"/>
  <c r="AH323" i="1"/>
  <c r="AM323" i="1"/>
  <c r="AR323" i="1"/>
  <c r="AX323" i="1"/>
  <c r="F324" i="1"/>
  <c r="L324" i="1"/>
  <c r="O324" i="1"/>
  <c r="V324" i="1"/>
  <c r="AF324" i="1"/>
  <c r="AG324" i="1" s="1"/>
  <c r="AH324" i="1"/>
  <c r="AM324" i="1"/>
  <c r="AR324" i="1"/>
  <c r="AX324" i="1"/>
  <c r="F325" i="1"/>
  <c r="L325" i="1"/>
  <c r="O325" i="1"/>
  <c r="P325" i="1"/>
  <c r="V325" i="1"/>
  <c r="AF325" i="1"/>
  <c r="AG325" i="1" s="1"/>
  <c r="AH325" i="1"/>
  <c r="AM325" i="1"/>
  <c r="AR325" i="1"/>
  <c r="AX325" i="1"/>
  <c r="F326" i="1"/>
  <c r="L326" i="1"/>
  <c r="O326" i="1"/>
  <c r="V326" i="1"/>
  <c r="AF326" i="1"/>
  <c r="AG326" i="1" s="1"/>
  <c r="AH326" i="1"/>
  <c r="AM326" i="1"/>
  <c r="AR326" i="1"/>
  <c r="AX326" i="1"/>
  <c r="F327" i="1"/>
  <c r="L327" i="1"/>
  <c r="O327" i="1"/>
  <c r="P327" i="1" s="1"/>
  <c r="V327" i="1"/>
  <c r="AF327" i="1"/>
  <c r="AG327" i="1" s="1"/>
  <c r="AH327" i="1"/>
  <c r="AM327" i="1"/>
  <c r="AR327" i="1"/>
  <c r="AX327" i="1"/>
  <c r="F328" i="1"/>
  <c r="L328" i="1"/>
  <c r="O328" i="1"/>
  <c r="V328" i="1"/>
  <c r="AF328" i="1"/>
  <c r="AG328" i="1" s="1"/>
  <c r="AH328" i="1"/>
  <c r="AM328" i="1"/>
  <c r="AR328" i="1"/>
  <c r="AX328" i="1"/>
  <c r="F329" i="1"/>
  <c r="L329" i="1"/>
  <c r="O329" i="1"/>
  <c r="P329" i="1" s="1"/>
  <c r="V329" i="1"/>
  <c r="AF329" i="1"/>
  <c r="AG329" i="1" s="1"/>
  <c r="AH329" i="1"/>
  <c r="AM329" i="1"/>
  <c r="AR329" i="1"/>
  <c r="AX329" i="1"/>
  <c r="F330" i="1"/>
  <c r="L330" i="1"/>
  <c r="O330" i="1"/>
  <c r="V330" i="1"/>
  <c r="AF330" i="1"/>
  <c r="AG330" i="1" s="1"/>
  <c r="AH330" i="1"/>
  <c r="AM330" i="1"/>
  <c r="AR330" i="1"/>
  <c r="AX330" i="1"/>
  <c r="F331" i="1"/>
  <c r="L331" i="1"/>
  <c r="O331" i="1"/>
  <c r="V331" i="1"/>
  <c r="AF331" i="1"/>
  <c r="AG331" i="1" s="1"/>
  <c r="AH331" i="1"/>
  <c r="AM331" i="1"/>
  <c r="AR331" i="1"/>
  <c r="AX331" i="1"/>
  <c r="F332" i="1"/>
  <c r="L332" i="1"/>
  <c r="O332" i="1"/>
  <c r="P332" i="1" s="1"/>
  <c r="V332" i="1"/>
  <c r="AF332" i="1"/>
  <c r="AG332" i="1" s="1"/>
  <c r="AH332" i="1"/>
  <c r="AM332" i="1"/>
  <c r="AR332" i="1"/>
  <c r="AX332" i="1"/>
  <c r="F333" i="1"/>
  <c r="L333" i="1"/>
  <c r="O333" i="1"/>
  <c r="V333" i="1"/>
  <c r="AF333" i="1"/>
  <c r="AG333" i="1" s="1"/>
  <c r="AH333" i="1"/>
  <c r="AM333" i="1"/>
  <c r="AR333" i="1"/>
  <c r="AX333" i="1"/>
  <c r="F334" i="1"/>
  <c r="L334" i="1"/>
  <c r="O334" i="1"/>
  <c r="V334" i="1"/>
  <c r="AF334" i="1"/>
  <c r="AG334" i="1" s="1"/>
  <c r="AH334" i="1"/>
  <c r="AM334" i="1"/>
  <c r="AR334" i="1"/>
  <c r="AX334" i="1"/>
  <c r="F335" i="1"/>
  <c r="L335" i="1"/>
  <c r="O335" i="1"/>
  <c r="V335" i="1"/>
  <c r="AF335" i="1"/>
  <c r="AG335" i="1" s="1"/>
  <c r="AH335" i="1"/>
  <c r="AM335" i="1"/>
  <c r="AR335" i="1"/>
  <c r="AX335" i="1"/>
  <c r="F336" i="1"/>
  <c r="L336" i="1"/>
  <c r="O336" i="1"/>
  <c r="P336" i="1"/>
  <c r="V336" i="1"/>
  <c r="AF336" i="1"/>
  <c r="AG336" i="1" s="1"/>
  <c r="AH336" i="1"/>
  <c r="AM336" i="1"/>
  <c r="AR336" i="1"/>
  <c r="AX336" i="1"/>
  <c r="F337" i="1"/>
  <c r="L337" i="1"/>
  <c r="O337" i="1"/>
  <c r="V337" i="1"/>
  <c r="AF337" i="1"/>
  <c r="AG337" i="1" s="1"/>
  <c r="AH337" i="1"/>
  <c r="AM337" i="1"/>
  <c r="AR337" i="1"/>
  <c r="AX337" i="1"/>
  <c r="F338" i="1"/>
  <c r="L338" i="1"/>
  <c r="O338" i="1"/>
  <c r="P338" i="1" s="1"/>
  <c r="V338" i="1"/>
  <c r="AF338" i="1"/>
  <c r="AG338" i="1" s="1"/>
  <c r="AH338" i="1"/>
  <c r="AM338" i="1"/>
  <c r="AR338" i="1"/>
  <c r="AX338" i="1"/>
  <c r="F339" i="1"/>
  <c r="L339" i="1"/>
  <c r="O339" i="1"/>
  <c r="V339" i="1"/>
  <c r="AF339" i="1"/>
  <c r="AG339" i="1" s="1"/>
  <c r="AH339" i="1"/>
  <c r="AM339" i="1"/>
  <c r="AR339" i="1"/>
  <c r="AX339" i="1"/>
  <c r="F340" i="1"/>
  <c r="L340" i="1"/>
  <c r="O340" i="1"/>
  <c r="P340" i="1" s="1"/>
  <c r="V340" i="1"/>
  <c r="AF340" i="1"/>
  <c r="AG340" i="1" s="1"/>
  <c r="AH340" i="1"/>
  <c r="AM340" i="1"/>
  <c r="AR340" i="1"/>
  <c r="AX340" i="1"/>
  <c r="F341" i="1"/>
  <c r="L341" i="1"/>
  <c r="O341" i="1"/>
  <c r="V341" i="1"/>
  <c r="AF341" i="1"/>
  <c r="AG341" i="1" s="1"/>
  <c r="AH341" i="1"/>
  <c r="AM341" i="1"/>
  <c r="AR341" i="1"/>
  <c r="AX341" i="1"/>
  <c r="F342" i="1"/>
  <c r="L342" i="1"/>
  <c r="O342" i="1"/>
  <c r="V342" i="1"/>
  <c r="AF342" i="1"/>
  <c r="AG342" i="1" s="1"/>
  <c r="AH342" i="1"/>
  <c r="AM342" i="1"/>
  <c r="AR342" i="1"/>
  <c r="AX342" i="1"/>
  <c r="F343" i="1"/>
  <c r="L343" i="1"/>
  <c r="O343" i="1"/>
  <c r="V343" i="1"/>
  <c r="AF343" i="1"/>
  <c r="AG343" i="1" s="1"/>
  <c r="AH343" i="1"/>
  <c r="AM343" i="1"/>
  <c r="AR343" i="1"/>
  <c r="AX343" i="1"/>
  <c r="F344" i="1"/>
  <c r="L344" i="1"/>
  <c r="O344" i="1"/>
  <c r="P344" i="1"/>
  <c r="V344" i="1"/>
  <c r="AF344" i="1"/>
  <c r="AG344" i="1" s="1"/>
  <c r="AH344" i="1"/>
  <c r="AM344" i="1"/>
  <c r="AR344" i="1"/>
  <c r="AX344" i="1"/>
  <c r="F345" i="1"/>
  <c r="L345" i="1"/>
  <c r="O345" i="1"/>
  <c r="V345" i="1"/>
  <c r="AF345" i="1"/>
  <c r="AG345" i="1" s="1"/>
  <c r="AH345" i="1"/>
  <c r="AM345" i="1"/>
  <c r="AR345" i="1"/>
  <c r="AX345" i="1"/>
  <c r="F346" i="1"/>
  <c r="L346" i="1"/>
  <c r="O346" i="1"/>
  <c r="P346" i="1" s="1"/>
  <c r="V346" i="1"/>
  <c r="AF346" i="1"/>
  <c r="AG346" i="1" s="1"/>
  <c r="AH346" i="1"/>
  <c r="AM346" i="1"/>
  <c r="AR346" i="1"/>
  <c r="AX346" i="1"/>
  <c r="F347" i="1"/>
  <c r="L347" i="1"/>
  <c r="O347" i="1"/>
  <c r="V347" i="1"/>
  <c r="AF347" i="1"/>
  <c r="AG347" i="1" s="1"/>
  <c r="AH347" i="1"/>
  <c r="AM347" i="1"/>
  <c r="AR347" i="1"/>
  <c r="AX347" i="1"/>
  <c r="F348" i="1"/>
  <c r="L348" i="1"/>
  <c r="O348" i="1"/>
  <c r="P348" i="1" s="1"/>
  <c r="V348" i="1"/>
  <c r="AF348" i="1"/>
  <c r="AG348" i="1" s="1"/>
  <c r="AH348" i="1"/>
  <c r="AM348" i="1"/>
  <c r="AR348" i="1"/>
  <c r="AX348" i="1"/>
  <c r="F349" i="1"/>
  <c r="L349" i="1"/>
  <c r="O349" i="1"/>
  <c r="V349" i="1"/>
  <c r="AF349" i="1"/>
  <c r="AG349" i="1" s="1"/>
  <c r="AH349" i="1"/>
  <c r="AM349" i="1"/>
  <c r="AR349" i="1"/>
  <c r="AX349" i="1"/>
  <c r="F350" i="1"/>
  <c r="L350" i="1"/>
  <c r="O350" i="1"/>
  <c r="P350" i="1" s="1"/>
  <c r="V350" i="1"/>
  <c r="AF350" i="1"/>
  <c r="AG350" i="1" s="1"/>
  <c r="AH350" i="1"/>
  <c r="AM350" i="1"/>
  <c r="AR350" i="1"/>
  <c r="AX350" i="1"/>
  <c r="F351" i="1"/>
  <c r="L351" i="1"/>
  <c r="O351" i="1"/>
  <c r="V351" i="1"/>
  <c r="AF351" i="1"/>
  <c r="AG351" i="1" s="1"/>
  <c r="AH351" i="1"/>
  <c r="AM351" i="1"/>
  <c r="AR351" i="1"/>
  <c r="AX351" i="1"/>
  <c r="F352" i="1"/>
  <c r="L352" i="1"/>
  <c r="O352" i="1"/>
  <c r="P352" i="1" s="1"/>
  <c r="V352" i="1"/>
  <c r="AF352" i="1"/>
  <c r="AG352" i="1" s="1"/>
  <c r="AH352" i="1"/>
  <c r="AM352" i="1"/>
  <c r="AR352" i="1"/>
  <c r="AX352" i="1"/>
  <c r="F353" i="1"/>
  <c r="L353" i="1"/>
  <c r="O353" i="1"/>
  <c r="V353" i="1"/>
  <c r="AF353" i="1"/>
  <c r="AG353" i="1" s="1"/>
  <c r="AH353" i="1"/>
  <c r="AM353" i="1"/>
  <c r="AR353" i="1"/>
  <c r="AX353" i="1"/>
  <c r="F354" i="1"/>
  <c r="L354" i="1"/>
  <c r="O354" i="1"/>
  <c r="V354" i="1"/>
  <c r="AF354" i="1"/>
  <c r="AG354" i="1" s="1"/>
  <c r="AH354" i="1"/>
  <c r="AM354" i="1"/>
  <c r="AR354" i="1"/>
  <c r="AX354" i="1"/>
  <c r="F355" i="1"/>
  <c r="L355" i="1"/>
  <c r="O355" i="1"/>
  <c r="V355" i="1"/>
  <c r="AF355" i="1"/>
  <c r="AG355" i="1" s="1"/>
  <c r="AH355" i="1"/>
  <c r="AM355" i="1"/>
  <c r="AR355" i="1"/>
  <c r="AX355" i="1"/>
  <c r="F356" i="1"/>
  <c r="L356" i="1"/>
  <c r="O356" i="1"/>
  <c r="P356" i="1"/>
  <c r="V356" i="1"/>
  <c r="AF356" i="1"/>
  <c r="AG356" i="1" s="1"/>
  <c r="AH356" i="1"/>
  <c r="AM356" i="1"/>
  <c r="AR356" i="1"/>
  <c r="AX356" i="1"/>
  <c r="F357" i="1"/>
  <c r="L357" i="1"/>
  <c r="O357" i="1"/>
  <c r="V357" i="1"/>
  <c r="AF357" i="1"/>
  <c r="AG357" i="1" s="1"/>
  <c r="AH357" i="1"/>
  <c r="AM357" i="1"/>
  <c r="AR357" i="1"/>
  <c r="AX357" i="1"/>
  <c r="F358" i="1"/>
  <c r="L358" i="1"/>
  <c r="O358" i="1"/>
  <c r="P358" i="1" s="1"/>
  <c r="V358" i="1"/>
  <c r="AF358" i="1"/>
  <c r="AG358" i="1" s="1"/>
  <c r="AH358" i="1"/>
  <c r="AM358" i="1"/>
  <c r="AR358" i="1"/>
  <c r="AX358" i="1"/>
  <c r="F359" i="1"/>
  <c r="L359" i="1"/>
  <c r="O359" i="1"/>
  <c r="V359" i="1"/>
  <c r="AF359" i="1"/>
  <c r="AG359" i="1" s="1"/>
  <c r="AH359" i="1"/>
  <c r="AM359" i="1"/>
  <c r="AR359" i="1"/>
  <c r="AX359" i="1"/>
  <c r="F360" i="1"/>
  <c r="L360" i="1"/>
  <c r="O360" i="1"/>
  <c r="P360" i="1" s="1"/>
  <c r="V360" i="1"/>
  <c r="AF360" i="1"/>
  <c r="AG360" i="1" s="1"/>
  <c r="AH360" i="1"/>
  <c r="AM360" i="1"/>
  <c r="AR360" i="1"/>
  <c r="AX360" i="1"/>
  <c r="F361" i="1"/>
  <c r="L361" i="1"/>
  <c r="O361" i="1"/>
  <c r="V361" i="1"/>
  <c r="AF361" i="1"/>
  <c r="AG361" i="1" s="1"/>
  <c r="AH361" i="1"/>
  <c r="AM361" i="1"/>
  <c r="AR361" i="1"/>
  <c r="AX361" i="1"/>
  <c r="F362" i="1"/>
  <c r="L362" i="1"/>
  <c r="O362" i="1"/>
  <c r="V362" i="1"/>
  <c r="AF362" i="1"/>
  <c r="AG362" i="1" s="1"/>
  <c r="AH362" i="1"/>
  <c r="AM362" i="1"/>
  <c r="AR362" i="1"/>
  <c r="AX362" i="1"/>
  <c r="F363" i="1"/>
  <c r="L363" i="1"/>
  <c r="O363" i="1"/>
  <c r="V363" i="1"/>
  <c r="AF363" i="1"/>
  <c r="AG363" i="1" s="1"/>
  <c r="AH363" i="1"/>
  <c r="AM363" i="1"/>
  <c r="AR363" i="1"/>
  <c r="AX363" i="1"/>
  <c r="F364" i="1"/>
  <c r="L364" i="1"/>
  <c r="O364" i="1"/>
  <c r="P364" i="1"/>
  <c r="V364" i="1"/>
  <c r="AF364" i="1"/>
  <c r="AG364" i="1" s="1"/>
  <c r="AH364" i="1"/>
  <c r="AM364" i="1"/>
  <c r="AR364" i="1"/>
  <c r="AX364" i="1"/>
  <c r="F365" i="1"/>
  <c r="L365" i="1"/>
  <c r="O365" i="1"/>
  <c r="V365" i="1"/>
  <c r="AF365" i="1"/>
  <c r="AG365" i="1" s="1"/>
  <c r="AH365" i="1"/>
  <c r="AM365" i="1"/>
  <c r="AR365" i="1"/>
  <c r="AX365" i="1"/>
  <c r="F366" i="1"/>
  <c r="L366" i="1"/>
  <c r="O366" i="1"/>
  <c r="P366" i="1" s="1"/>
  <c r="V366" i="1"/>
  <c r="AF366" i="1"/>
  <c r="AG366" i="1" s="1"/>
  <c r="AH366" i="1"/>
  <c r="AM366" i="1"/>
  <c r="AR366" i="1"/>
  <c r="AX366" i="1"/>
  <c r="F367" i="1"/>
  <c r="L367" i="1"/>
  <c r="O367" i="1"/>
  <c r="V367" i="1"/>
  <c r="AF367" i="1"/>
  <c r="AG367" i="1" s="1"/>
  <c r="AH367" i="1"/>
  <c r="AM367" i="1"/>
  <c r="AR367" i="1"/>
  <c r="AX367" i="1"/>
  <c r="F368" i="1"/>
  <c r="L368" i="1"/>
  <c r="O368" i="1"/>
  <c r="P368" i="1" s="1"/>
  <c r="V368" i="1"/>
  <c r="AF368" i="1"/>
  <c r="AG368" i="1" s="1"/>
  <c r="AH368" i="1"/>
  <c r="AM368" i="1"/>
  <c r="AR368" i="1"/>
  <c r="AX368" i="1"/>
  <c r="F369" i="1"/>
  <c r="L369" i="1"/>
  <c r="O369" i="1"/>
  <c r="V369" i="1"/>
  <c r="AF369" i="1"/>
  <c r="AG369" i="1" s="1"/>
  <c r="AH369" i="1"/>
  <c r="AM369" i="1"/>
  <c r="AR369" i="1"/>
  <c r="AX369" i="1"/>
  <c r="F370" i="1"/>
  <c r="L370" i="1"/>
  <c r="O370" i="1"/>
  <c r="V370" i="1"/>
  <c r="AF370" i="1"/>
  <c r="AG370" i="1" s="1"/>
  <c r="AH370" i="1"/>
  <c r="AM370" i="1"/>
  <c r="AR370" i="1"/>
  <c r="AX370" i="1"/>
  <c r="F371" i="1"/>
  <c r="L371" i="1"/>
  <c r="O371" i="1"/>
  <c r="V371" i="1"/>
  <c r="AF371" i="1"/>
  <c r="AG371" i="1" s="1"/>
  <c r="AH371" i="1"/>
  <c r="AM371" i="1"/>
  <c r="AR371" i="1"/>
  <c r="AX371" i="1"/>
  <c r="F372" i="1"/>
  <c r="L372" i="1"/>
  <c r="O372" i="1"/>
  <c r="P372" i="1"/>
  <c r="V372" i="1"/>
  <c r="AF372" i="1"/>
  <c r="AG372" i="1" s="1"/>
  <c r="AH372" i="1"/>
  <c r="AM372" i="1"/>
  <c r="AR372" i="1"/>
  <c r="AX372" i="1"/>
  <c r="F373" i="1"/>
  <c r="L373" i="1"/>
  <c r="O373" i="1"/>
  <c r="V373" i="1"/>
  <c r="AF373" i="1"/>
  <c r="AG373" i="1" s="1"/>
  <c r="AH373" i="1"/>
  <c r="AM373" i="1"/>
  <c r="AR373" i="1"/>
  <c r="AX373" i="1"/>
  <c r="F374" i="1"/>
  <c r="L374" i="1"/>
  <c r="O374" i="1"/>
  <c r="P374" i="1" s="1"/>
  <c r="V374" i="1"/>
  <c r="AF374" i="1"/>
  <c r="AG374" i="1" s="1"/>
  <c r="AH374" i="1"/>
  <c r="AM374" i="1"/>
  <c r="AR374" i="1"/>
  <c r="AX374" i="1"/>
  <c r="F375" i="1"/>
  <c r="L375" i="1"/>
  <c r="O375" i="1"/>
  <c r="V375" i="1"/>
  <c r="AF375" i="1"/>
  <c r="AG375" i="1" s="1"/>
  <c r="AH375" i="1"/>
  <c r="AM375" i="1"/>
  <c r="AR375" i="1"/>
  <c r="AX375" i="1"/>
  <c r="F376" i="1"/>
  <c r="L376" i="1"/>
  <c r="O376" i="1"/>
  <c r="P376" i="1" s="1"/>
  <c r="V376" i="1"/>
  <c r="AF376" i="1"/>
  <c r="AG376" i="1" s="1"/>
  <c r="AH376" i="1"/>
  <c r="AM376" i="1"/>
  <c r="AR376" i="1"/>
  <c r="AX376" i="1"/>
  <c r="F377" i="1"/>
  <c r="L377" i="1"/>
  <c r="O377" i="1"/>
  <c r="V377" i="1"/>
  <c r="AF377" i="1"/>
  <c r="AG377" i="1" s="1"/>
  <c r="AH377" i="1"/>
  <c r="AM377" i="1"/>
  <c r="AR377" i="1"/>
  <c r="AX377" i="1"/>
  <c r="F378" i="1"/>
  <c r="L378" i="1"/>
  <c r="O378" i="1"/>
  <c r="V378" i="1"/>
  <c r="AF378" i="1"/>
  <c r="AG378" i="1" s="1"/>
  <c r="AH378" i="1"/>
  <c r="AM378" i="1"/>
  <c r="AR378" i="1"/>
  <c r="AX378" i="1"/>
  <c r="F379" i="1"/>
  <c r="L379" i="1"/>
  <c r="O379" i="1"/>
  <c r="V379" i="1"/>
  <c r="AF379" i="1"/>
  <c r="AG379" i="1" s="1"/>
  <c r="AH379" i="1"/>
  <c r="AM379" i="1"/>
  <c r="AR379" i="1"/>
  <c r="AX379" i="1"/>
  <c r="F380" i="1"/>
  <c r="L380" i="1"/>
  <c r="O380" i="1"/>
  <c r="P380" i="1"/>
  <c r="V380" i="1"/>
  <c r="AF380" i="1"/>
  <c r="AG380" i="1" s="1"/>
  <c r="AH380" i="1"/>
  <c r="AM380" i="1"/>
  <c r="AR380" i="1"/>
  <c r="AX380" i="1"/>
  <c r="F381" i="1"/>
  <c r="L381" i="1"/>
  <c r="O381" i="1"/>
  <c r="V381" i="1"/>
  <c r="AF381" i="1"/>
  <c r="AG381" i="1" s="1"/>
  <c r="AH381" i="1"/>
  <c r="AM381" i="1"/>
  <c r="AR381" i="1"/>
  <c r="AX381" i="1"/>
  <c r="F382" i="1"/>
  <c r="L382" i="1"/>
  <c r="O382" i="1"/>
  <c r="P382" i="1" s="1"/>
  <c r="V382" i="1"/>
  <c r="AF382" i="1"/>
  <c r="AG382" i="1" s="1"/>
  <c r="AH382" i="1"/>
  <c r="AM382" i="1"/>
  <c r="AR382" i="1"/>
  <c r="AX382" i="1"/>
  <c r="F383" i="1"/>
  <c r="L383" i="1"/>
  <c r="O383" i="1"/>
  <c r="V383" i="1"/>
  <c r="AF383" i="1"/>
  <c r="AG383" i="1" s="1"/>
  <c r="AH383" i="1"/>
  <c r="AM383" i="1"/>
  <c r="AR383" i="1"/>
  <c r="AX383" i="1"/>
  <c r="F384" i="1"/>
  <c r="L384" i="1"/>
  <c r="O384" i="1"/>
  <c r="P384" i="1" s="1"/>
  <c r="V384" i="1"/>
  <c r="AF384" i="1"/>
  <c r="AG384" i="1" s="1"/>
  <c r="AH384" i="1"/>
  <c r="AM384" i="1"/>
  <c r="AR384" i="1"/>
  <c r="AX384" i="1"/>
  <c r="F385" i="1"/>
  <c r="L385" i="1"/>
  <c r="O385" i="1"/>
  <c r="V385" i="1"/>
  <c r="AF385" i="1"/>
  <c r="AG385" i="1" s="1"/>
  <c r="AH385" i="1"/>
  <c r="AM385" i="1"/>
  <c r="AR385" i="1"/>
  <c r="AX385" i="1"/>
  <c r="F386" i="1"/>
  <c r="L386" i="1"/>
  <c r="O386" i="1"/>
  <c r="V386" i="1"/>
  <c r="AF386" i="1"/>
  <c r="AG386" i="1" s="1"/>
  <c r="AH386" i="1"/>
  <c r="AM386" i="1"/>
  <c r="AR386" i="1"/>
  <c r="AX386" i="1"/>
  <c r="F387" i="1"/>
  <c r="L387" i="1"/>
  <c r="O387" i="1"/>
  <c r="V387" i="1"/>
  <c r="AF387" i="1"/>
  <c r="AG387" i="1" s="1"/>
  <c r="AH387" i="1"/>
  <c r="AM387" i="1"/>
  <c r="AR387" i="1"/>
  <c r="AX387" i="1"/>
  <c r="F388" i="1"/>
  <c r="L388" i="1"/>
  <c r="O388" i="1"/>
  <c r="P388" i="1"/>
  <c r="V388" i="1"/>
  <c r="AF388" i="1"/>
  <c r="AG388" i="1" s="1"/>
  <c r="AH388" i="1"/>
  <c r="AM388" i="1"/>
  <c r="AR388" i="1"/>
  <c r="AX388" i="1"/>
  <c r="F389" i="1"/>
  <c r="L389" i="1"/>
  <c r="O389" i="1"/>
  <c r="V389" i="1"/>
  <c r="AF389" i="1"/>
  <c r="AG389" i="1" s="1"/>
  <c r="AH389" i="1"/>
  <c r="AM389" i="1"/>
  <c r="AR389" i="1"/>
  <c r="AX389" i="1"/>
  <c r="F390" i="1"/>
  <c r="L390" i="1"/>
  <c r="O390" i="1"/>
  <c r="P390" i="1" s="1"/>
  <c r="V390" i="1"/>
  <c r="AF390" i="1"/>
  <c r="AG390" i="1" s="1"/>
  <c r="AH390" i="1"/>
  <c r="AM390" i="1"/>
  <c r="AR390" i="1"/>
  <c r="AX390" i="1"/>
  <c r="F391" i="1"/>
  <c r="L391" i="1"/>
  <c r="O391" i="1"/>
  <c r="V391" i="1"/>
  <c r="AF391" i="1"/>
  <c r="AG391" i="1" s="1"/>
  <c r="AH391" i="1"/>
  <c r="AM391" i="1"/>
  <c r="AR391" i="1"/>
  <c r="AX391" i="1"/>
  <c r="F392" i="1"/>
  <c r="L392" i="1"/>
  <c r="O392" i="1"/>
  <c r="P392" i="1" s="1"/>
  <c r="V392" i="1"/>
  <c r="AF392" i="1"/>
  <c r="AG392" i="1" s="1"/>
  <c r="AH392" i="1"/>
  <c r="AM392" i="1"/>
  <c r="AR392" i="1"/>
  <c r="AX392" i="1"/>
  <c r="F393" i="1"/>
  <c r="L393" i="1"/>
  <c r="O393" i="1"/>
  <c r="V393" i="1"/>
  <c r="AF393" i="1"/>
  <c r="AG393" i="1" s="1"/>
  <c r="AH393" i="1"/>
  <c r="AM393" i="1"/>
  <c r="AR393" i="1"/>
  <c r="AX393" i="1"/>
  <c r="F394" i="1"/>
  <c r="L394" i="1"/>
  <c r="O394" i="1"/>
  <c r="V394" i="1"/>
  <c r="AF394" i="1"/>
  <c r="AG394" i="1" s="1"/>
  <c r="AH394" i="1"/>
  <c r="AM394" i="1"/>
  <c r="AR394" i="1"/>
  <c r="AX394" i="1"/>
  <c r="F395" i="1"/>
  <c r="L395" i="1"/>
  <c r="O395" i="1"/>
  <c r="V395" i="1"/>
  <c r="AF395" i="1"/>
  <c r="AG395" i="1" s="1"/>
  <c r="AH395" i="1"/>
  <c r="AM395" i="1"/>
  <c r="AR395" i="1"/>
  <c r="AX395" i="1"/>
  <c r="F396" i="1"/>
  <c r="L396" i="1"/>
  <c r="O396" i="1"/>
  <c r="P396" i="1"/>
  <c r="V396" i="1"/>
  <c r="AF396" i="1"/>
  <c r="AG396" i="1" s="1"/>
  <c r="AH396" i="1"/>
  <c r="AM396" i="1"/>
  <c r="AR396" i="1"/>
  <c r="AX396" i="1"/>
  <c r="F397" i="1"/>
  <c r="L397" i="1"/>
  <c r="O397" i="1"/>
  <c r="V397" i="1"/>
  <c r="AF397" i="1"/>
  <c r="AG397" i="1" s="1"/>
  <c r="AH397" i="1"/>
  <c r="AM397" i="1"/>
  <c r="AR397" i="1"/>
  <c r="AX397" i="1"/>
  <c r="F398" i="1"/>
  <c r="L398" i="1"/>
  <c r="O398" i="1"/>
  <c r="P398" i="1" s="1"/>
  <c r="V398" i="1"/>
  <c r="AF398" i="1"/>
  <c r="AG398" i="1" s="1"/>
  <c r="AH398" i="1"/>
  <c r="AM398" i="1"/>
  <c r="AR398" i="1"/>
  <c r="AX398" i="1"/>
  <c r="F399" i="1"/>
  <c r="L399" i="1"/>
  <c r="O399" i="1"/>
  <c r="V399" i="1"/>
  <c r="AF399" i="1"/>
  <c r="AG399" i="1" s="1"/>
  <c r="AH399" i="1"/>
  <c r="AM399" i="1"/>
  <c r="AR399" i="1"/>
  <c r="AX399" i="1"/>
  <c r="F400" i="1"/>
  <c r="L400" i="1"/>
  <c r="O400" i="1"/>
  <c r="P400" i="1" s="1"/>
  <c r="V400" i="1"/>
  <c r="AF400" i="1"/>
  <c r="AG400" i="1" s="1"/>
  <c r="AH400" i="1"/>
  <c r="AM400" i="1"/>
  <c r="AR400" i="1"/>
  <c r="AX400" i="1"/>
  <c r="F401" i="1"/>
  <c r="L401" i="1"/>
  <c r="O401" i="1"/>
  <c r="V401" i="1"/>
  <c r="AF401" i="1"/>
  <c r="AG401" i="1" s="1"/>
  <c r="AH401" i="1"/>
  <c r="AM401" i="1"/>
  <c r="AR401" i="1"/>
  <c r="AX401" i="1"/>
  <c r="F402" i="1"/>
  <c r="L402" i="1"/>
  <c r="O402" i="1"/>
  <c r="V402" i="1"/>
  <c r="AF402" i="1"/>
  <c r="AG402" i="1" s="1"/>
  <c r="AH402" i="1"/>
  <c r="AM402" i="1"/>
  <c r="AR402" i="1"/>
  <c r="AX402" i="1"/>
  <c r="F403" i="1"/>
  <c r="L403" i="1"/>
  <c r="O403" i="1"/>
  <c r="V403" i="1"/>
  <c r="AF403" i="1"/>
  <c r="AG403" i="1" s="1"/>
  <c r="AH403" i="1"/>
  <c r="AM403" i="1"/>
  <c r="AR403" i="1"/>
  <c r="AX403" i="1"/>
  <c r="F404" i="1"/>
  <c r="L404" i="1"/>
  <c r="O404" i="1"/>
  <c r="P404" i="1"/>
  <c r="V404" i="1"/>
  <c r="AF404" i="1"/>
  <c r="AG404" i="1" s="1"/>
  <c r="AH404" i="1"/>
  <c r="AM404" i="1"/>
  <c r="AR404" i="1"/>
  <c r="AX404" i="1"/>
  <c r="F405" i="1"/>
  <c r="L405" i="1"/>
  <c r="O405" i="1"/>
  <c r="V405" i="1"/>
  <c r="AF405" i="1"/>
  <c r="AG405" i="1" s="1"/>
  <c r="AH405" i="1"/>
  <c r="AM405" i="1"/>
  <c r="AR405" i="1"/>
  <c r="AX405" i="1"/>
  <c r="F406" i="1"/>
  <c r="L406" i="1"/>
  <c r="O406" i="1"/>
  <c r="P406" i="1" s="1"/>
  <c r="V406" i="1"/>
  <c r="AF406" i="1"/>
  <c r="AG406" i="1" s="1"/>
  <c r="AH406" i="1"/>
  <c r="AM406" i="1"/>
  <c r="AR406" i="1"/>
  <c r="AX406" i="1"/>
  <c r="F407" i="1"/>
  <c r="L407" i="1"/>
  <c r="O407" i="1"/>
  <c r="V407" i="1"/>
  <c r="AF407" i="1"/>
  <c r="AG407" i="1" s="1"/>
  <c r="AH407" i="1"/>
  <c r="AM407" i="1"/>
  <c r="AR407" i="1"/>
  <c r="AX407" i="1"/>
  <c r="F408" i="1"/>
  <c r="L408" i="1"/>
  <c r="O408" i="1"/>
  <c r="P408" i="1" s="1"/>
  <c r="V408" i="1"/>
  <c r="AF408" i="1"/>
  <c r="AG408" i="1" s="1"/>
  <c r="AH408" i="1"/>
  <c r="AM408" i="1"/>
  <c r="AR408" i="1"/>
  <c r="AX408" i="1"/>
  <c r="F409" i="1"/>
  <c r="L409" i="1"/>
  <c r="O409" i="1"/>
  <c r="V409" i="1"/>
  <c r="AF409" i="1"/>
  <c r="AG409" i="1" s="1"/>
  <c r="AH409" i="1"/>
  <c r="AM409" i="1"/>
  <c r="AR409" i="1"/>
  <c r="AX409" i="1"/>
  <c r="F410" i="1"/>
  <c r="L410" i="1"/>
  <c r="O410" i="1"/>
  <c r="V410" i="1"/>
  <c r="AF410" i="1"/>
  <c r="AG410" i="1" s="1"/>
  <c r="AH410" i="1"/>
  <c r="AM410" i="1"/>
  <c r="AR410" i="1"/>
  <c r="AX410" i="1"/>
  <c r="F411" i="1"/>
  <c r="L411" i="1"/>
  <c r="O411" i="1"/>
  <c r="V411" i="1"/>
  <c r="AF411" i="1"/>
  <c r="AG411" i="1" s="1"/>
  <c r="AH411" i="1"/>
  <c r="AM411" i="1"/>
  <c r="AR411" i="1"/>
  <c r="AX411" i="1"/>
  <c r="F412" i="1"/>
  <c r="L412" i="1"/>
  <c r="O412" i="1"/>
  <c r="P412" i="1"/>
  <c r="V412" i="1"/>
  <c r="AF412" i="1"/>
  <c r="AG412" i="1" s="1"/>
  <c r="AH412" i="1"/>
  <c r="AM412" i="1"/>
  <c r="AR412" i="1"/>
  <c r="AX412" i="1"/>
  <c r="F413" i="1"/>
  <c r="L413" i="1"/>
  <c r="O413" i="1"/>
  <c r="V413" i="1"/>
  <c r="AF413" i="1"/>
  <c r="AG413" i="1" s="1"/>
  <c r="AH413" i="1"/>
  <c r="AM413" i="1"/>
  <c r="AR413" i="1"/>
  <c r="AX413" i="1"/>
  <c r="F414" i="1"/>
  <c r="L414" i="1"/>
  <c r="O414" i="1"/>
  <c r="P414" i="1" s="1"/>
  <c r="V414" i="1"/>
  <c r="AF414" i="1"/>
  <c r="AG414" i="1" s="1"/>
  <c r="AH414" i="1"/>
  <c r="AM414" i="1"/>
  <c r="AR414" i="1"/>
  <c r="AX414" i="1"/>
  <c r="F415" i="1"/>
  <c r="L415" i="1"/>
  <c r="O415" i="1"/>
  <c r="V415" i="1"/>
  <c r="AF415" i="1"/>
  <c r="AG415" i="1" s="1"/>
  <c r="AH415" i="1"/>
  <c r="AM415" i="1"/>
  <c r="AR415" i="1"/>
  <c r="AX415" i="1"/>
  <c r="F416" i="1"/>
  <c r="L416" i="1"/>
  <c r="O416" i="1"/>
  <c r="P416" i="1" s="1"/>
  <c r="V416" i="1"/>
  <c r="AF416" i="1"/>
  <c r="AG416" i="1" s="1"/>
  <c r="AH416" i="1"/>
  <c r="AM416" i="1"/>
  <c r="AR416" i="1"/>
  <c r="AX416" i="1"/>
  <c r="F417" i="1"/>
  <c r="L417" i="1"/>
  <c r="O417" i="1"/>
  <c r="V417" i="1"/>
  <c r="AF417" i="1"/>
  <c r="AG417" i="1" s="1"/>
  <c r="AH417" i="1"/>
  <c r="AM417" i="1"/>
  <c r="AR417" i="1"/>
  <c r="AX417" i="1"/>
  <c r="F418" i="1"/>
  <c r="L418" i="1"/>
  <c r="O418" i="1"/>
  <c r="V418" i="1"/>
  <c r="AF418" i="1"/>
  <c r="AG418" i="1" s="1"/>
  <c r="AH418" i="1"/>
  <c r="AM418" i="1"/>
  <c r="AR418" i="1"/>
  <c r="AX418" i="1"/>
  <c r="F419" i="1"/>
  <c r="L419" i="1"/>
  <c r="O419" i="1"/>
  <c r="V419" i="1"/>
  <c r="AF419" i="1"/>
  <c r="AG419" i="1" s="1"/>
  <c r="AH419" i="1"/>
  <c r="AM419" i="1"/>
  <c r="AR419" i="1"/>
  <c r="AX419" i="1"/>
  <c r="F420" i="1"/>
  <c r="L420" i="1"/>
  <c r="O420" i="1"/>
  <c r="P420" i="1"/>
  <c r="V420" i="1"/>
  <c r="AF420" i="1"/>
  <c r="AG420" i="1" s="1"/>
  <c r="AH420" i="1"/>
  <c r="AM420" i="1"/>
  <c r="AR420" i="1"/>
  <c r="AX420" i="1"/>
  <c r="F421" i="1"/>
  <c r="L421" i="1"/>
  <c r="O421" i="1"/>
  <c r="V421" i="1"/>
  <c r="AF421" i="1"/>
  <c r="AG421" i="1" s="1"/>
  <c r="AH421" i="1"/>
  <c r="AM421" i="1"/>
  <c r="AR421" i="1"/>
  <c r="AX421" i="1"/>
  <c r="F422" i="1"/>
  <c r="L422" i="1"/>
  <c r="O422" i="1"/>
  <c r="P422" i="1" s="1"/>
  <c r="V422" i="1"/>
  <c r="AF422" i="1"/>
  <c r="AG422" i="1" s="1"/>
  <c r="AH422" i="1"/>
  <c r="AM422" i="1"/>
  <c r="AR422" i="1"/>
  <c r="AX422" i="1"/>
  <c r="F423" i="1"/>
  <c r="L423" i="1"/>
  <c r="O423" i="1"/>
  <c r="V423" i="1"/>
  <c r="AF423" i="1"/>
  <c r="AG423" i="1" s="1"/>
  <c r="AH423" i="1"/>
  <c r="AM423" i="1"/>
  <c r="AR423" i="1"/>
  <c r="AX423" i="1"/>
  <c r="F424" i="1"/>
  <c r="L424" i="1"/>
  <c r="O424" i="1"/>
  <c r="P424" i="1" s="1"/>
  <c r="V424" i="1"/>
  <c r="AF424" i="1"/>
  <c r="AG424" i="1" s="1"/>
  <c r="AH424" i="1"/>
  <c r="AM424" i="1"/>
  <c r="AR424" i="1"/>
  <c r="AX424" i="1"/>
  <c r="F425" i="1"/>
  <c r="L425" i="1"/>
  <c r="O425" i="1"/>
  <c r="V425" i="1"/>
  <c r="AF425" i="1"/>
  <c r="AG425" i="1" s="1"/>
  <c r="AH425" i="1"/>
  <c r="AM425" i="1"/>
  <c r="AR425" i="1"/>
  <c r="AX425" i="1"/>
  <c r="F426" i="1"/>
  <c r="L426" i="1"/>
  <c r="O426" i="1"/>
  <c r="V426" i="1"/>
  <c r="AF426" i="1"/>
  <c r="AG426" i="1" s="1"/>
  <c r="AH426" i="1"/>
  <c r="AM426" i="1"/>
  <c r="AR426" i="1"/>
  <c r="AX426" i="1"/>
  <c r="F427" i="1"/>
  <c r="L427" i="1"/>
  <c r="O427" i="1"/>
  <c r="V427" i="1"/>
  <c r="AF427" i="1"/>
  <c r="AG427" i="1" s="1"/>
  <c r="AH427" i="1"/>
  <c r="AM427" i="1"/>
  <c r="AR427" i="1"/>
  <c r="AX427" i="1"/>
  <c r="F428" i="1"/>
  <c r="L428" i="1"/>
  <c r="O428" i="1"/>
  <c r="P428" i="1"/>
  <c r="V428" i="1"/>
  <c r="AF428" i="1"/>
  <c r="AG428" i="1" s="1"/>
  <c r="AH428" i="1"/>
  <c r="AM428" i="1"/>
  <c r="AR428" i="1"/>
  <c r="AX428" i="1"/>
  <c r="F429" i="1"/>
  <c r="L429" i="1"/>
  <c r="O429" i="1"/>
  <c r="V429" i="1"/>
  <c r="AF429" i="1"/>
  <c r="AG429" i="1" s="1"/>
  <c r="AH429" i="1"/>
  <c r="AM429" i="1"/>
  <c r="AR429" i="1"/>
  <c r="AX429" i="1"/>
  <c r="F430" i="1"/>
  <c r="L430" i="1"/>
  <c r="O430" i="1"/>
  <c r="P430" i="1" s="1"/>
  <c r="V430" i="1"/>
  <c r="AF430" i="1"/>
  <c r="AG430" i="1" s="1"/>
  <c r="AH430" i="1"/>
  <c r="AM430" i="1"/>
  <c r="AR430" i="1"/>
  <c r="AX430" i="1"/>
  <c r="F431" i="1"/>
  <c r="L431" i="1"/>
  <c r="O431" i="1"/>
  <c r="V431" i="1"/>
  <c r="AF431" i="1"/>
  <c r="AG431" i="1" s="1"/>
  <c r="AH431" i="1"/>
  <c r="AM431" i="1"/>
  <c r="AR431" i="1"/>
  <c r="AX431" i="1"/>
  <c r="F432" i="1"/>
  <c r="L432" i="1"/>
  <c r="O432" i="1"/>
  <c r="P432" i="1" s="1"/>
  <c r="V432" i="1"/>
  <c r="AF432" i="1"/>
  <c r="AG432" i="1" s="1"/>
  <c r="AH432" i="1"/>
  <c r="AM432" i="1"/>
  <c r="AR432" i="1"/>
  <c r="AX432" i="1"/>
  <c r="F433" i="1"/>
  <c r="L433" i="1"/>
  <c r="O433" i="1"/>
  <c r="V433" i="1"/>
  <c r="AF433" i="1"/>
  <c r="AG433" i="1" s="1"/>
  <c r="AH433" i="1"/>
  <c r="AM433" i="1"/>
  <c r="AR433" i="1"/>
  <c r="AX433" i="1"/>
  <c r="F434" i="1"/>
  <c r="L434" i="1"/>
  <c r="O434" i="1"/>
  <c r="V434" i="1"/>
  <c r="AF434" i="1"/>
  <c r="AG434" i="1" s="1"/>
  <c r="AH434" i="1"/>
  <c r="AM434" i="1"/>
  <c r="AR434" i="1"/>
  <c r="AX434" i="1"/>
  <c r="F435" i="1"/>
  <c r="L435" i="1"/>
  <c r="O435" i="1"/>
  <c r="V435" i="1"/>
  <c r="AF435" i="1"/>
  <c r="AG435" i="1" s="1"/>
  <c r="AH435" i="1"/>
  <c r="AM435" i="1"/>
  <c r="AR435" i="1"/>
  <c r="AX435" i="1"/>
  <c r="F436" i="1"/>
  <c r="L436" i="1"/>
  <c r="O436" i="1"/>
  <c r="P436" i="1"/>
  <c r="V436" i="1"/>
  <c r="AF436" i="1"/>
  <c r="AG436" i="1" s="1"/>
  <c r="AH436" i="1"/>
  <c r="AM436" i="1"/>
  <c r="AR436" i="1"/>
  <c r="AX436" i="1"/>
  <c r="F437" i="1"/>
  <c r="L437" i="1"/>
  <c r="O437" i="1"/>
  <c r="V437" i="1"/>
  <c r="AF437" i="1"/>
  <c r="AG437" i="1" s="1"/>
  <c r="AH437" i="1"/>
  <c r="AM437" i="1"/>
  <c r="AR437" i="1"/>
  <c r="AX437" i="1"/>
  <c r="F438" i="1"/>
  <c r="L438" i="1"/>
  <c r="O438" i="1"/>
  <c r="P438" i="1" s="1"/>
  <c r="V438" i="1"/>
  <c r="AF438" i="1"/>
  <c r="AG438" i="1" s="1"/>
  <c r="AH438" i="1"/>
  <c r="AM438" i="1"/>
  <c r="AR438" i="1"/>
  <c r="AX438" i="1"/>
  <c r="F439" i="1"/>
  <c r="L439" i="1"/>
  <c r="O439" i="1"/>
  <c r="V439" i="1"/>
  <c r="AF439" i="1"/>
  <c r="AG439" i="1" s="1"/>
  <c r="AH439" i="1"/>
  <c r="AM439" i="1"/>
  <c r="AR439" i="1"/>
  <c r="AX439" i="1"/>
  <c r="F440" i="1"/>
  <c r="L440" i="1"/>
  <c r="O440" i="1"/>
  <c r="P440" i="1" s="1"/>
  <c r="V440" i="1"/>
  <c r="AF440" i="1"/>
  <c r="AG440" i="1" s="1"/>
  <c r="AH440" i="1"/>
  <c r="AM440" i="1"/>
  <c r="AR440" i="1"/>
  <c r="AX440" i="1"/>
  <c r="F441" i="1"/>
  <c r="L441" i="1"/>
  <c r="O441" i="1"/>
  <c r="V441" i="1"/>
  <c r="AF441" i="1"/>
  <c r="AG441" i="1" s="1"/>
  <c r="AH441" i="1"/>
  <c r="AM441" i="1"/>
  <c r="AR441" i="1"/>
  <c r="AX441" i="1"/>
  <c r="F442" i="1"/>
  <c r="L442" i="1"/>
  <c r="O442" i="1"/>
  <c r="V442" i="1"/>
  <c r="AF442" i="1"/>
  <c r="AG442" i="1" s="1"/>
  <c r="AH442" i="1"/>
  <c r="AM442" i="1"/>
  <c r="AR442" i="1"/>
  <c r="AX442" i="1"/>
  <c r="F443" i="1"/>
  <c r="L443" i="1"/>
  <c r="O443" i="1"/>
  <c r="V443" i="1"/>
  <c r="AF443" i="1"/>
  <c r="AG443" i="1" s="1"/>
  <c r="AH443" i="1"/>
  <c r="AM443" i="1"/>
  <c r="AR443" i="1"/>
  <c r="AX443" i="1"/>
  <c r="F444" i="1"/>
  <c r="L444" i="1"/>
  <c r="O444" i="1"/>
  <c r="V444" i="1"/>
  <c r="AF444" i="1"/>
  <c r="AG444" i="1" s="1"/>
  <c r="AH444" i="1"/>
  <c r="AM444" i="1"/>
  <c r="AR444" i="1"/>
  <c r="AX444" i="1"/>
  <c r="F445" i="1"/>
  <c r="L445" i="1"/>
  <c r="O445" i="1"/>
  <c r="V445" i="1"/>
  <c r="AF445" i="1"/>
  <c r="AG445" i="1" s="1"/>
  <c r="AH445" i="1"/>
  <c r="AM445" i="1"/>
  <c r="AR445" i="1"/>
  <c r="AX445" i="1"/>
  <c r="F446" i="1"/>
  <c r="L446" i="1"/>
  <c r="O446" i="1"/>
  <c r="P446" i="1"/>
  <c r="V446" i="1"/>
  <c r="AF446" i="1"/>
  <c r="AG446" i="1" s="1"/>
  <c r="AH446" i="1"/>
  <c r="AM446" i="1"/>
  <c r="AR446" i="1"/>
  <c r="AX446" i="1"/>
  <c r="F447" i="1"/>
  <c r="L447" i="1"/>
  <c r="O447" i="1"/>
  <c r="V447" i="1"/>
  <c r="AF447" i="1"/>
  <c r="AG447" i="1" s="1"/>
  <c r="AH447" i="1"/>
  <c r="AM447" i="1"/>
  <c r="AR447" i="1"/>
  <c r="AX447" i="1"/>
  <c r="F448" i="1"/>
  <c r="L448" i="1"/>
  <c r="O448" i="1"/>
  <c r="P448" i="1" s="1"/>
  <c r="V448" i="1"/>
  <c r="AF448" i="1"/>
  <c r="AG448" i="1" s="1"/>
  <c r="AH448" i="1"/>
  <c r="AM448" i="1"/>
  <c r="AR448" i="1"/>
  <c r="AX448" i="1"/>
  <c r="F449" i="1"/>
  <c r="L449" i="1"/>
  <c r="O449" i="1"/>
  <c r="V449" i="1"/>
  <c r="AF449" i="1"/>
  <c r="AG449" i="1" s="1"/>
  <c r="AH449" i="1"/>
  <c r="AM449" i="1"/>
  <c r="AR449" i="1"/>
  <c r="AX449" i="1"/>
  <c r="F450" i="1"/>
  <c r="L450" i="1"/>
  <c r="O450" i="1"/>
  <c r="P450" i="1" s="1"/>
  <c r="V450" i="1"/>
  <c r="AF450" i="1"/>
  <c r="AG450" i="1" s="1"/>
  <c r="AH450" i="1"/>
  <c r="AM450" i="1"/>
  <c r="AR450" i="1"/>
  <c r="AX450" i="1"/>
  <c r="F451" i="1"/>
  <c r="L451" i="1"/>
  <c r="O451" i="1"/>
  <c r="V451" i="1"/>
  <c r="AF451" i="1"/>
  <c r="AG451" i="1" s="1"/>
  <c r="AH451" i="1"/>
  <c r="AM451" i="1"/>
  <c r="AR451" i="1"/>
  <c r="AX451" i="1"/>
  <c r="F452" i="1"/>
  <c r="L452" i="1"/>
  <c r="O452" i="1"/>
  <c r="V452" i="1"/>
  <c r="AF452" i="1"/>
  <c r="AG452" i="1" s="1"/>
  <c r="AH452" i="1"/>
  <c r="AM452" i="1"/>
  <c r="AR452" i="1"/>
  <c r="AX452" i="1"/>
  <c r="F453" i="1"/>
  <c r="L453" i="1"/>
  <c r="O453" i="1"/>
  <c r="V453" i="1"/>
  <c r="AF453" i="1"/>
  <c r="AG453" i="1" s="1"/>
  <c r="AH453" i="1"/>
  <c r="AM453" i="1"/>
  <c r="AR453" i="1"/>
  <c r="AX453" i="1"/>
  <c r="F454" i="1"/>
  <c r="L454" i="1"/>
  <c r="O454" i="1"/>
  <c r="P454" i="1"/>
  <c r="V454" i="1"/>
  <c r="AF454" i="1"/>
  <c r="AG454" i="1" s="1"/>
  <c r="AH454" i="1"/>
  <c r="AM454" i="1"/>
  <c r="AR454" i="1"/>
  <c r="AX454" i="1"/>
  <c r="F455" i="1"/>
  <c r="L455" i="1"/>
  <c r="O455" i="1"/>
  <c r="V455" i="1"/>
  <c r="AF455" i="1"/>
  <c r="AG455" i="1" s="1"/>
  <c r="AH455" i="1"/>
  <c r="AM455" i="1"/>
  <c r="AR455" i="1"/>
  <c r="AX455" i="1"/>
  <c r="F456" i="1"/>
  <c r="L456" i="1"/>
  <c r="O456" i="1"/>
  <c r="P456" i="1" s="1"/>
  <c r="V456" i="1"/>
  <c r="AF456" i="1"/>
  <c r="AG456" i="1" s="1"/>
  <c r="AH456" i="1"/>
  <c r="AM456" i="1"/>
  <c r="AR456" i="1"/>
  <c r="AX456" i="1"/>
  <c r="F457" i="1"/>
  <c r="L457" i="1"/>
  <c r="O457" i="1"/>
  <c r="V457" i="1"/>
  <c r="AF457" i="1"/>
  <c r="AG457" i="1" s="1"/>
  <c r="AH457" i="1"/>
  <c r="AM457" i="1"/>
  <c r="AR457" i="1"/>
  <c r="AX457" i="1"/>
  <c r="F458" i="1"/>
  <c r="L458" i="1"/>
  <c r="O458" i="1"/>
  <c r="P458" i="1" s="1"/>
  <c r="V458" i="1"/>
  <c r="AF458" i="1"/>
  <c r="AG458" i="1" s="1"/>
  <c r="AH458" i="1"/>
  <c r="AM458" i="1"/>
  <c r="AR458" i="1"/>
  <c r="AX458" i="1"/>
  <c r="F459" i="1"/>
  <c r="L459" i="1"/>
  <c r="O459" i="1"/>
  <c r="V459" i="1"/>
  <c r="AF459" i="1"/>
  <c r="AG459" i="1" s="1"/>
  <c r="AH459" i="1"/>
  <c r="AM459" i="1"/>
  <c r="AR459" i="1"/>
  <c r="AX459" i="1"/>
  <c r="F460" i="1"/>
  <c r="L460" i="1"/>
  <c r="O460" i="1"/>
  <c r="V460" i="1"/>
  <c r="AF460" i="1"/>
  <c r="AG460" i="1" s="1"/>
  <c r="AH460" i="1"/>
  <c r="AM460" i="1"/>
  <c r="AR460" i="1"/>
  <c r="AX460" i="1"/>
  <c r="F461" i="1"/>
  <c r="L461" i="1"/>
  <c r="O461" i="1"/>
  <c r="V461" i="1"/>
  <c r="AF461" i="1"/>
  <c r="AG461" i="1" s="1"/>
  <c r="AH461" i="1"/>
  <c r="AM461" i="1"/>
  <c r="AR461" i="1"/>
  <c r="AX461" i="1"/>
  <c r="F462" i="1"/>
  <c r="L462" i="1"/>
  <c r="O462" i="1"/>
  <c r="P462" i="1"/>
  <c r="V462" i="1"/>
  <c r="AF462" i="1"/>
  <c r="AG462" i="1" s="1"/>
  <c r="AH462" i="1"/>
  <c r="AM462" i="1"/>
  <c r="AR462" i="1"/>
  <c r="AX462" i="1"/>
  <c r="F463" i="1"/>
  <c r="L463" i="1"/>
  <c r="O463" i="1"/>
  <c r="V463" i="1"/>
  <c r="AF463" i="1"/>
  <c r="AG463" i="1" s="1"/>
  <c r="AH463" i="1"/>
  <c r="AM463" i="1"/>
  <c r="AR463" i="1"/>
  <c r="AX463" i="1"/>
  <c r="F464" i="1"/>
  <c r="L464" i="1"/>
  <c r="O464" i="1"/>
  <c r="P464" i="1" s="1"/>
  <c r="V464" i="1"/>
  <c r="AF464" i="1"/>
  <c r="AG464" i="1" s="1"/>
  <c r="AH464" i="1"/>
  <c r="AM464" i="1"/>
  <c r="AR464" i="1"/>
  <c r="AX464" i="1"/>
  <c r="F465" i="1"/>
  <c r="L465" i="1"/>
  <c r="O465" i="1"/>
  <c r="V465" i="1"/>
  <c r="AF465" i="1"/>
  <c r="AG465" i="1" s="1"/>
  <c r="AH465" i="1"/>
  <c r="AM465" i="1"/>
  <c r="AR465" i="1"/>
  <c r="AX465" i="1"/>
  <c r="F466" i="1"/>
  <c r="L466" i="1"/>
  <c r="O466" i="1"/>
  <c r="P466" i="1" s="1"/>
  <c r="V466" i="1"/>
  <c r="AF466" i="1"/>
  <c r="AG466" i="1" s="1"/>
  <c r="AH466" i="1"/>
  <c r="AM466" i="1"/>
  <c r="AR466" i="1"/>
  <c r="AX466" i="1"/>
  <c r="F467" i="1"/>
  <c r="L467" i="1"/>
  <c r="O467" i="1"/>
  <c r="V467" i="1"/>
  <c r="AF467" i="1"/>
  <c r="AG467" i="1" s="1"/>
  <c r="AH467" i="1"/>
  <c r="AM467" i="1"/>
  <c r="AR467" i="1"/>
  <c r="AX467" i="1"/>
  <c r="F468" i="1"/>
  <c r="L468" i="1"/>
  <c r="O468" i="1"/>
  <c r="V468" i="1"/>
  <c r="AF468" i="1"/>
  <c r="AG468" i="1" s="1"/>
  <c r="AH468" i="1"/>
  <c r="AM468" i="1"/>
  <c r="AR468" i="1"/>
  <c r="AX468" i="1"/>
  <c r="F469" i="1"/>
  <c r="L469" i="1"/>
  <c r="O469" i="1"/>
  <c r="V469" i="1"/>
  <c r="AF469" i="1"/>
  <c r="AG469" i="1" s="1"/>
  <c r="AH469" i="1"/>
  <c r="AM469" i="1"/>
  <c r="AR469" i="1"/>
  <c r="AX469" i="1"/>
  <c r="F470" i="1"/>
  <c r="L470" i="1"/>
  <c r="O470" i="1"/>
  <c r="P470" i="1"/>
  <c r="V470" i="1"/>
  <c r="AF470" i="1"/>
  <c r="AG470" i="1" s="1"/>
  <c r="AH470" i="1"/>
  <c r="AM470" i="1"/>
  <c r="AR470" i="1"/>
  <c r="AX470" i="1"/>
  <c r="F471" i="1"/>
  <c r="L471" i="1"/>
  <c r="O471" i="1"/>
  <c r="V471" i="1"/>
  <c r="AF471" i="1"/>
  <c r="AG471" i="1" s="1"/>
  <c r="AH471" i="1"/>
  <c r="AM471" i="1"/>
  <c r="AR471" i="1"/>
  <c r="AX471" i="1"/>
  <c r="F472" i="1"/>
  <c r="L472" i="1"/>
  <c r="O472" i="1"/>
  <c r="P472" i="1" s="1"/>
  <c r="V472" i="1"/>
  <c r="AF472" i="1"/>
  <c r="AG472" i="1" s="1"/>
  <c r="AH472" i="1"/>
  <c r="AM472" i="1"/>
  <c r="AR472" i="1"/>
  <c r="AX472" i="1"/>
  <c r="F473" i="1"/>
  <c r="L473" i="1"/>
  <c r="O473" i="1"/>
  <c r="V473" i="1"/>
  <c r="AF473" i="1"/>
  <c r="AG473" i="1" s="1"/>
  <c r="AH473" i="1"/>
  <c r="AM473" i="1"/>
  <c r="AR473" i="1"/>
  <c r="AX473" i="1"/>
  <c r="F474" i="1"/>
  <c r="L474" i="1"/>
  <c r="O474" i="1"/>
  <c r="P474" i="1" s="1"/>
  <c r="V474" i="1"/>
  <c r="AF474" i="1"/>
  <c r="AG474" i="1" s="1"/>
  <c r="AH474" i="1"/>
  <c r="AM474" i="1"/>
  <c r="AR474" i="1"/>
  <c r="AX474" i="1"/>
  <c r="F475" i="1"/>
  <c r="L475" i="1"/>
  <c r="O475" i="1"/>
  <c r="V475" i="1"/>
  <c r="AF475" i="1"/>
  <c r="AG475" i="1" s="1"/>
  <c r="AH475" i="1"/>
  <c r="AM475" i="1"/>
  <c r="AR475" i="1"/>
  <c r="AX475" i="1"/>
  <c r="F476" i="1"/>
  <c r="L476" i="1"/>
  <c r="O476" i="1"/>
  <c r="V476" i="1"/>
  <c r="AF476" i="1"/>
  <c r="AG476" i="1" s="1"/>
  <c r="AH476" i="1"/>
  <c r="AM476" i="1"/>
  <c r="AR476" i="1"/>
  <c r="AX476" i="1"/>
  <c r="F477" i="1"/>
  <c r="L477" i="1"/>
  <c r="O477" i="1"/>
  <c r="V477" i="1"/>
  <c r="AF477" i="1"/>
  <c r="AG477" i="1" s="1"/>
  <c r="AH477" i="1"/>
  <c r="AM477" i="1"/>
  <c r="AR477" i="1"/>
  <c r="AX477" i="1"/>
  <c r="F478" i="1"/>
  <c r="L478" i="1"/>
  <c r="O478" i="1"/>
  <c r="P478" i="1"/>
  <c r="V478" i="1"/>
  <c r="AF478" i="1"/>
  <c r="AG478" i="1" s="1"/>
  <c r="AH478" i="1"/>
  <c r="AM478" i="1"/>
  <c r="AR478" i="1"/>
  <c r="AX478" i="1"/>
  <c r="F479" i="1"/>
  <c r="L479" i="1"/>
  <c r="O479" i="1"/>
  <c r="V479" i="1"/>
  <c r="AF479" i="1"/>
  <c r="AG479" i="1" s="1"/>
  <c r="AH479" i="1"/>
  <c r="AM479" i="1"/>
  <c r="AR479" i="1"/>
  <c r="AX479" i="1"/>
  <c r="F480" i="1"/>
  <c r="L480" i="1"/>
  <c r="O480" i="1"/>
  <c r="P480" i="1" s="1"/>
  <c r="V480" i="1"/>
  <c r="AF480" i="1"/>
  <c r="AG480" i="1" s="1"/>
  <c r="AH480" i="1"/>
  <c r="AM480" i="1"/>
  <c r="AR480" i="1"/>
  <c r="AX480" i="1"/>
  <c r="F481" i="1"/>
  <c r="L481" i="1"/>
  <c r="O481" i="1"/>
  <c r="V481" i="1"/>
  <c r="AF481" i="1"/>
  <c r="AG481" i="1" s="1"/>
  <c r="AH481" i="1"/>
  <c r="AM481" i="1"/>
  <c r="AR481" i="1"/>
  <c r="AX481" i="1"/>
  <c r="F482" i="1"/>
  <c r="L482" i="1"/>
  <c r="O482" i="1"/>
  <c r="P482" i="1" s="1"/>
  <c r="V482" i="1"/>
  <c r="AF482" i="1"/>
  <c r="AG482" i="1" s="1"/>
  <c r="AH482" i="1"/>
  <c r="AM482" i="1"/>
  <c r="AR482" i="1"/>
  <c r="AX482" i="1"/>
  <c r="F483" i="1"/>
  <c r="L483" i="1"/>
  <c r="O483" i="1"/>
  <c r="V483" i="1"/>
  <c r="AF483" i="1"/>
  <c r="AG483" i="1" s="1"/>
  <c r="AH483" i="1"/>
  <c r="AM483" i="1"/>
  <c r="AR483" i="1"/>
  <c r="AX483" i="1"/>
  <c r="F484" i="1"/>
  <c r="L484" i="1"/>
  <c r="O484" i="1"/>
  <c r="V484" i="1"/>
  <c r="AF484" i="1"/>
  <c r="AG484" i="1" s="1"/>
  <c r="AH484" i="1"/>
  <c r="AM484" i="1"/>
  <c r="AR484" i="1"/>
  <c r="AX484" i="1"/>
  <c r="F485" i="1"/>
  <c r="L485" i="1"/>
  <c r="O485" i="1"/>
  <c r="V485" i="1"/>
  <c r="AF485" i="1"/>
  <c r="AG485" i="1" s="1"/>
  <c r="AH485" i="1"/>
  <c r="AM485" i="1"/>
  <c r="AR485" i="1"/>
  <c r="AX485" i="1"/>
  <c r="F486" i="1"/>
  <c r="L486" i="1"/>
  <c r="O486" i="1"/>
  <c r="P486" i="1"/>
  <c r="V486" i="1"/>
  <c r="AF486" i="1"/>
  <c r="AG486" i="1" s="1"/>
  <c r="AH486" i="1"/>
  <c r="AM486" i="1"/>
  <c r="AR486" i="1"/>
  <c r="AX486" i="1"/>
  <c r="F487" i="1"/>
  <c r="L487" i="1"/>
  <c r="O487" i="1"/>
  <c r="V487" i="1"/>
  <c r="AF487" i="1"/>
  <c r="AG487" i="1" s="1"/>
  <c r="AH487" i="1"/>
  <c r="AM487" i="1"/>
  <c r="AR487" i="1"/>
  <c r="AX487" i="1"/>
  <c r="F488" i="1"/>
  <c r="L488" i="1"/>
  <c r="O488" i="1"/>
  <c r="P488" i="1" s="1"/>
  <c r="V488" i="1"/>
  <c r="AF488" i="1"/>
  <c r="AG488" i="1" s="1"/>
  <c r="AH488" i="1"/>
  <c r="AM488" i="1"/>
  <c r="AR488" i="1"/>
  <c r="AX488" i="1"/>
  <c r="F489" i="1"/>
  <c r="L489" i="1"/>
  <c r="O489" i="1"/>
  <c r="V489" i="1"/>
  <c r="AF489" i="1"/>
  <c r="AG489" i="1" s="1"/>
  <c r="AH489" i="1"/>
  <c r="AM489" i="1"/>
  <c r="AR489" i="1"/>
  <c r="AX489" i="1"/>
  <c r="F490" i="1"/>
  <c r="L490" i="1"/>
  <c r="O490" i="1"/>
  <c r="P490" i="1" s="1"/>
  <c r="V490" i="1"/>
  <c r="AF490" i="1"/>
  <c r="AG490" i="1" s="1"/>
  <c r="AH490" i="1"/>
  <c r="AM490" i="1"/>
  <c r="AR490" i="1"/>
  <c r="AX490" i="1"/>
  <c r="F491" i="1"/>
  <c r="L491" i="1"/>
  <c r="O491" i="1"/>
  <c r="V491" i="1"/>
  <c r="AF491" i="1"/>
  <c r="AG491" i="1" s="1"/>
  <c r="AH491" i="1"/>
  <c r="AM491" i="1"/>
  <c r="AR491" i="1"/>
  <c r="AX491" i="1"/>
  <c r="F492" i="1"/>
  <c r="L492" i="1"/>
  <c r="O492" i="1"/>
  <c r="V492" i="1"/>
  <c r="AF492" i="1"/>
  <c r="AG492" i="1" s="1"/>
  <c r="AH492" i="1"/>
  <c r="AM492" i="1"/>
  <c r="AR492" i="1"/>
  <c r="AX492" i="1"/>
  <c r="F493" i="1"/>
  <c r="L493" i="1"/>
  <c r="O493" i="1"/>
  <c r="V493" i="1"/>
  <c r="AF493" i="1"/>
  <c r="AG493" i="1" s="1"/>
  <c r="AH493" i="1"/>
  <c r="AM493" i="1"/>
  <c r="AR493" i="1"/>
  <c r="AX493" i="1"/>
  <c r="F494" i="1"/>
  <c r="L494" i="1"/>
  <c r="O494" i="1"/>
  <c r="P494" i="1"/>
  <c r="V494" i="1"/>
  <c r="AF494" i="1"/>
  <c r="AG494" i="1" s="1"/>
  <c r="AH494" i="1"/>
  <c r="AM494" i="1"/>
  <c r="AR494" i="1"/>
  <c r="AX494" i="1"/>
  <c r="F495" i="1"/>
  <c r="L495" i="1"/>
  <c r="O495" i="1"/>
  <c r="V495" i="1"/>
  <c r="AF495" i="1"/>
  <c r="AG495" i="1" s="1"/>
  <c r="AH495" i="1"/>
  <c r="AM495" i="1"/>
  <c r="AR495" i="1"/>
  <c r="AX495" i="1"/>
  <c r="F496" i="1"/>
  <c r="L496" i="1"/>
  <c r="O496" i="1"/>
  <c r="P496" i="1" s="1"/>
  <c r="V496" i="1"/>
  <c r="AF496" i="1"/>
  <c r="AG496" i="1" s="1"/>
  <c r="AH496" i="1"/>
  <c r="AM496" i="1"/>
  <c r="AR496" i="1"/>
  <c r="AX496" i="1"/>
  <c r="F497" i="1"/>
  <c r="L497" i="1"/>
  <c r="O497" i="1"/>
  <c r="V497" i="1"/>
  <c r="AF497" i="1"/>
  <c r="AG497" i="1" s="1"/>
  <c r="AH497" i="1"/>
  <c r="AM497" i="1"/>
  <c r="AR497" i="1"/>
  <c r="AX497" i="1"/>
  <c r="F498" i="1"/>
  <c r="L498" i="1"/>
  <c r="O498" i="1"/>
  <c r="P498" i="1" s="1"/>
  <c r="V498" i="1"/>
  <c r="AF498" i="1"/>
  <c r="AG498" i="1" s="1"/>
  <c r="AH498" i="1"/>
  <c r="AM498" i="1"/>
  <c r="AR498" i="1"/>
  <c r="AX498" i="1"/>
  <c r="F499" i="1"/>
  <c r="L499" i="1"/>
  <c r="O499" i="1"/>
  <c r="V499" i="1"/>
  <c r="AF499" i="1"/>
  <c r="AG499" i="1" s="1"/>
  <c r="AH499" i="1"/>
  <c r="AM499" i="1"/>
  <c r="AR499" i="1"/>
  <c r="AX499" i="1"/>
  <c r="F500" i="1"/>
  <c r="L500" i="1"/>
  <c r="O500" i="1"/>
  <c r="V500" i="1"/>
  <c r="AF500" i="1"/>
  <c r="AG500" i="1" s="1"/>
  <c r="AH500" i="1"/>
  <c r="AM500" i="1"/>
  <c r="AR500" i="1"/>
  <c r="AX500" i="1"/>
  <c r="V6" i="1"/>
  <c r="B52" i="4"/>
  <c r="D52" i="4"/>
  <c r="E52" i="4"/>
  <c r="F52" i="4"/>
  <c r="B22" i="4"/>
  <c r="D22" i="4"/>
  <c r="F22" i="4"/>
  <c r="G22" i="4"/>
  <c r="H22" i="4"/>
  <c r="I22" i="4"/>
  <c r="B23" i="4"/>
  <c r="D23" i="4"/>
  <c r="F23" i="4"/>
  <c r="G23" i="4"/>
  <c r="H23" i="4"/>
  <c r="I23" i="4"/>
  <c r="B24" i="4"/>
  <c r="D24" i="4"/>
  <c r="F24" i="4"/>
  <c r="G24" i="4"/>
  <c r="H24" i="4"/>
  <c r="I24" i="4"/>
  <c r="A17" i="4"/>
  <c r="B51" i="4"/>
  <c r="D51" i="4"/>
  <c r="E51" i="4"/>
  <c r="F51" i="4"/>
  <c r="D50" i="4"/>
  <c r="E50" i="4"/>
  <c r="F50" i="4"/>
  <c r="B50" i="4"/>
  <c r="B44" i="4"/>
  <c r="D44" i="4"/>
  <c r="E44" i="4"/>
  <c r="F44" i="4"/>
  <c r="B45" i="4"/>
  <c r="D45" i="4"/>
  <c r="E45" i="4"/>
  <c r="F45" i="4"/>
  <c r="D43" i="4"/>
  <c r="E43" i="4"/>
  <c r="B43" i="4"/>
  <c r="B37" i="4"/>
  <c r="D37" i="4"/>
  <c r="E37" i="4"/>
  <c r="B38" i="4"/>
  <c r="D38" i="4"/>
  <c r="E38" i="4"/>
  <c r="D36" i="4"/>
  <c r="B36" i="4"/>
  <c r="B30" i="4"/>
  <c r="C30" i="4"/>
  <c r="E30" i="4"/>
  <c r="F30" i="4"/>
  <c r="G30" i="4"/>
  <c r="H30" i="4"/>
  <c r="I30" i="4"/>
  <c r="J30" i="4"/>
  <c r="K30" i="4"/>
  <c r="B31" i="4"/>
  <c r="C31" i="4"/>
  <c r="E31" i="4"/>
  <c r="F31" i="4"/>
  <c r="G31" i="4"/>
  <c r="H31" i="4"/>
  <c r="I31" i="4"/>
  <c r="J31" i="4"/>
  <c r="K31" i="4"/>
  <c r="I29" i="4"/>
  <c r="J29" i="4"/>
  <c r="H29" i="4"/>
  <c r="G29" i="4"/>
  <c r="C29" i="4"/>
  <c r="E29" i="4"/>
  <c r="F29" i="4"/>
  <c r="B29" i="4"/>
  <c r="B18" i="4"/>
  <c r="D18" i="4"/>
  <c r="F18" i="4"/>
  <c r="G18" i="4"/>
  <c r="H18" i="4"/>
  <c r="B19" i="4"/>
  <c r="D19" i="4"/>
  <c r="F19" i="4"/>
  <c r="G19" i="4"/>
  <c r="H19" i="4"/>
  <c r="B20" i="4"/>
  <c r="D20" i="4"/>
  <c r="F20" i="4"/>
  <c r="G20" i="4"/>
  <c r="H20" i="4"/>
  <c r="B21" i="4"/>
  <c r="D21" i="4"/>
  <c r="F21" i="4"/>
  <c r="G21" i="4"/>
  <c r="H21" i="4"/>
  <c r="F17" i="4"/>
  <c r="G17" i="4"/>
  <c r="H17" i="4"/>
  <c r="D17" i="4"/>
  <c r="B17" i="4"/>
  <c r="B11" i="4"/>
  <c r="D11" i="4"/>
  <c r="E11" i="4"/>
  <c r="F11" i="4"/>
  <c r="H11" i="4"/>
  <c r="I11" i="4"/>
  <c r="J11" i="4"/>
  <c r="B12" i="4"/>
  <c r="D12" i="4"/>
  <c r="E12" i="4"/>
  <c r="F12" i="4"/>
  <c r="H12" i="4"/>
  <c r="I12" i="4"/>
  <c r="J12" i="4"/>
  <c r="D10" i="4"/>
  <c r="E10" i="4"/>
  <c r="F10" i="4"/>
  <c r="H10" i="4"/>
  <c r="I10" i="4"/>
  <c r="B10" i="4"/>
  <c r="B5" i="4"/>
  <c r="C5" i="4"/>
  <c r="D5" i="4"/>
  <c r="P500" i="1" l="1"/>
  <c r="P492" i="1"/>
  <c r="P484" i="1"/>
  <c r="P476" i="1"/>
  <c r="P468" i="1"/>
  <c r="P460" i="1"/>
  <c r="P452" i="1"/>
  <c r="P444" i="1"/>
  <c r="P442" i="1"/>
  <c r="P434" i="1"/>
  <c r="P426" i="1"/>
  <c r="P418" i="1"/>
  <c r="P410" i="1"/>
  <c r="P402" i="1"/>
  <c r="P394" i="1"/>
  <c r="P386" i="1"/>
  <c r="P378" i="1"/>
  <c r="P370" i="1"/>
  <c r="P362" i="1"/>
  <c r="P354" i="1"/>
  <c r="P342" i="1"/>
  <c r="P334" i="1"/>
  <c r="P323" i="1"/>
  <c r="P315" i="1"/>
  <c r="P307" i="1"/>
  <c r="P299" i="1"/>
  <c r="P291" i="1"/>
  <c r="P283" i="1"/>
  <c r="P275" i="1"/>
  <c r="P267" i="1"/>
  <c r="P259" i="1"/>
  <c r="P251" i="1"/>
  <c r="P243" i="1"/>
  <c r="P235" i="1"/>
  <c r="P227" i="1"/>
  <c r="P219" i="1"/>
  <c r="P211" i="1"/>
  <c r="P203" i="1"/>
  <c r="P195" i="1"/>
  <c r="P187" i="1"/>
  <c r="P179" i="1"/>
  <c r="P171" i="1"/>
  <c r="P163" i="1"/>
  <c r="P155" i="1"/>
  <c r="P147" i="1"/>
  <c r="P139" i="1"/>
  <c r="P131" i="1"/>
  <c r="P123" i="1"/>
  <c r="P115" i="1"/>
  <c r="P107" i="1"/>
  <c r="P105" i="1"/>
  <c r="P97" i="1"/>
  <c r="P89" i="1"/>
  <c r="P80" i="1"/>
  <c r="P72" i="1"/>
  <c r="P64" i="1"/>
  <c r="P56" i="1"/>
  <c r="P48" i="1"/>
  <c r="P40" i="1"/>
  <c r="P32" i="1"/>
  <c r="P30" i="1"/>
  <c r="P22" i="1"/>
  <c r="AZ86" i="1"/>
  <c r="P7" i="1"/>
  <c r="P244" i="1"/>
  <c r="P240" i="1"/>
  <c r="P236" i="1"/>
  <c r="P397" i="1"/>
  <c r="AZ397" i="1" s="1"/>
  <c r="P393" i="1"/>
  <c r="P377" i="1"/>
  <c r="P373" i="1"/>
  <c r="AZ373" i="1" s="1"/>
  <c r="P369" i="1"/>
  <c r="P355" i="1"/>
  <c r="AZ355" i="1" s="1"/>
  <c r="P351" i="1"/>
  <c r="P343" i="1"/>
  <c r="AZ343" i="1" s="1"/>
  <c r="P339" i="1"/>
  <c r="AZ339" i="1" s="1"/>
  <c r="P335" i="1"/>
  <c r="AZ335" i="1" s="1"/>
  <c r="P331" i="1"/>
  <c r="P324" i="1"/>
  <c r="AZ324" i="1" s="1"/>
  <c r="P320" i="1"/>
  <c r="AZ320" i="1" s="1"/>
  <c r="P316" i="1"/>
  <c r="P312" i="1"/>
  <c r="AZ312" i="1" s="1"/>
  <c r="P308" i="1"/>
  <c r="AZ308" i="1" s="1"/>
  <c r="P304" i="1"/>
  <c r="AZ304" i="1" s="1"/>
  <c r="P300" i="1"/>
  <c r="P296" i="1"/>
  <c r="AZ296" i="1" s="1"/>
  <c r="P276" i="1"/>
  <c r="AZ276" i="1" s="1"/>
  <c r="P272" i="1"/>
  <c r="AZ272" i="1" s="1"/>
  <c r="P268" i="1"/>
  <c r="P264" i="1"/>
  <c r="AZ264" i="1" s="1"/>
  <c r="P260" i="1"/>
  <c r="AZ260" i="1" s="1"/>
  <c r="P256" i="1"/>
  <c r="AZ256" i="1" s="1"/>
  <c r="P248" i="1"/>
  <c r="AZ248" i="1" s="1"/>
  <c r="P232" i="1"/>
  <c r="AZ232" i="1" s="1"/>
  <c r="P228" i="1"/>
  <c r="AZ228" i="1" s="1"/>
  <c r="P224" i="1"/>
  <c r="AZ224" i="1" s="1"/>
  <c r="P160" i="1"/>
  <c r="AZ160" i="1" s="1"/>
  <c r="P417" i="1"/>
  <c r="P413" i="1"/>
  <c r="AZ413" i="1" s="1"/>
  <c r="P409" i="1"/>
  <c r="P405" i="1"/>
  <c r="AZ405" i="1" s="1"/>
  <c r="P401" i="1"/>
  <c r="P389" i="1"/>
  <c r="AZ389" i="1" s="1"/>
  <c r="P385" i="1"/>
  <c r="P381" i="1"/>
  <c r="AZ381" i="1" s="1"/>
  <c r="P252" i="1"/>
  <c r="P220" i="1"/>
  <c r="P216" i="1"/>
  <c r="AZ216" i="1" s="1"/>
  <c r="P212" i="1"/>
  <c r="AZ212" i="1" s="1"/>
  <c r="P208" i="1"/>
  <c r="AZ208" i="1" s="1"/>
  <c r="P204" i="1"/>
  <c r="P200" i="1"/>
  <c r="AZ200" i="1" s="1"/>
  <c r="P168" i="1"/>
  <c r="AZ168" i="1" s="1"/>
  <c r="P164" i="1"/>
  <c r="P156" i="1"/>
  <c r="P152" i="1"/>
  <c r="P148" i="1"/>
  <c r="P144" i="1"/>
  <c r="P140" i="1"/>
  <c r="P136" i="1"/>
  <c r="P132" i="1"/>
  <c r="P128" i="1"/>
  <c r="P371" i="1"/>
  <c r="AZ371" i="1" s="1"/>
  <c r="P367" i="1"/>
  <c r="P363" i="1"/>
  <c r="AZ363" i="1" s="1"/>
  <c r="P359" i="1"/>
  <c r="P330" i="1"/>
  <c r="AZ330" i="1" s="1"/>
  <c r="P328" i="1"/>
  <c r="AZ328" i="1" s="1"/>
  <c r="P326" i="1"/>
  <c r="AZ326" i="1" s="1"/>
  <c r="P292" i="1"/>
  <c r="P288" i="1"/>
  <c r="AZ288" i="1" s="1"/>
  <c r="P284" i="1"/>
  <c r="P280" i="1"/>
  <c r="AZ280" i="1" s="1"/>
  <c r="P497" i="1"/>
  <c r="P493" i="1"/>
  <c r="AZ493" i="1" s="1"/>
  <c r="P489" i="1"/>
  <c r="P485" i="1"/>
  <c r="AZ485" i="1" s="1"/>
  <c r="P481" i="1"/>
  <c r="P477" i="1"/>
  <c r="AZ477" i="1" s="1"/>
  <c r="P473" i="1"/>
  <c r="P469" i="1"/>
  <c r="AZ469" i="1" s="1"/>
  <c r="P465" i="1"/>
  <c r="P461" i="1"/>
  <c r="AZ461" i="1" s="1"/>
  <c r="P457" i="1"/>
  <c r="P453" i="1"/>
  <c r="AZ453" i="1" s="1"/>
  <c r="P449" i="1"/>
  <c r="P445" i="1"/>
  <c r="AZ445" i="1" s="1"/>
  <c r="P441" i="1"/>
  <c r="P437" i="1"/>
  <c r="AZ437" i="1" s="1"/>
  <c r="P433" i="1"/>
  <c r="P429" i="1"/>
  <c r="AZ429" i="1" s="1"/>
  <c r="P425" i="1"/>
  <c r="P421" i="1"/>
  <c r="AZ421" i="1" s="1"/>
  <c r="P347" i="1"/>
  <c r="P190" i="1"/>
  <c r="AZ190" i="1" s="1"/>
  <c r="P124" i="1"/>
  <c r="P120" i="1"/>
  <c r="AZ120" i="1" s="1"/>
  <c r="P116" i="1"/>
  <c r="P112" i="1"/>
  <c r="AZ112" i="1" s="1"/>
  <c r="P108" i="1"/>
  <c r="P104" i="1"/>
  <c r="AZ104" i="1" s="1"/>
  <c r="P100" i="1"/>
  <c r="P96" i="1"/>
  <c r="AZ96" i="1" s="1"/>
  <c r="P92" i="1"/>
  <c r="P88" i="1"/>
  <c r="AZ88" i="1" s="1"/>
  <c r="P85" i="1"/>
  <c r="AZ85" i="1" s="1"/>
  <c r="P81" i="1"/>
  <c r="AZ81" i="1" s="1"/>
  <c r="P77" i="1"/>
  <c r="P73" i="1"/>
  <c r="AZ73" i="1" s="1"/>
  <c r="P69" i="1"/>
  <c r="P65" i="1"/>
  <c r="AZ65" i="1" s="1"/>
  <c r="P61" i="1"/>
  <c r="P57" i="1"/>
  <c r="AZ57" i="1" s="1"/>
  <c r="P53" i="1"/>
  <c r="P49" i="1"/>
  <c r="AZ49" i="1" s="1"/>
  <c r="P45" i="1"/>
  <c r="P41" i="1"/>
  <c r="AZ41" i="1" s="1"/>
  <c r="P37" i="1"/>
  <c r="P33" i="1"/>
  <c r="AZ33" i="1" s="1"/>
  <c r="P29" i="1"/>
  <c r="P25" i="1"/>
  <c r="AZ25" i="1" s="1"/>
  <c r="P21" i="1"/>
  <c r="P17" i="1"/>
  <c r="AZ17" i="1" s="1"/>
  <c r="P13" i="1"/>
  <c r="P9" i="1"/>
  <c r="P196" i="1"/>
  <c r="P192" i="1"/>
  <c r="AZ192" i="1" s="1"/>
  <c r="P186" i="1"/>
  <c r="P182" i="1"/>
  <c r="AZ182" i="1" s="1"/>
  <c r="P178" i="1"/>
  <c r="P174" i="1"/>
  <c r="AZ174" i="1" s="1"/>
  <c r="AZ498" i="1"/>
  <c r="AZ494" i="1"/>
  <c r="AZ490" i="1"/>
  <c r="AZ486" i="1"/>
  <c r="AZ482" i="1"/>
  <c r="AZ478" i="1"/>
  <c r="AZ474" i="1"/>
  <c r="AZ470" i="1"/>
  <c r="AZ466" i="1"/>
  <c r="AZ462" i="1"/>
  <c r="AZ458" i="1"/>
  <c r="AZ454" i="1"/>
  <c r="AZ450" i="1"/>
  <c r="AZ446" i="1"/>
  <c r="AZ442" i="1"/>
  <c r="AZ438" i="1"/>
  <c r="AZ434" i="1"/>
  <c r="AZ430" i="1"/>
  <c r="AZ426" i="1"/>
  <c r="AZ422" i="1"/>
  <c r="AZ418" i="1"/>
  <c r="AZ414" i="1"/>
  <c r="AZ410" i="1"/>
  <c r="AZ406" i="1"/>
  <c r="AZ402" i="1"/>
  <c r="AZ398" i="1"/>
  <c r="AZ394" i="1"/>
  <c r="AZ390" i="1"/>
  <c r="AZ386" i="1"/>
  <c r="AZ382" i="1"/>
  <c r="AZ378" i="1"/>
  <c r="AZ374" i="1"/>
  <c r="AZ370" i="1"/>
  <c r="AZ367" i="1"/>
  <c r="AZ366" i="1"/>
  <c r="P365" i="1"/>
  <c r="AZ365" i="1" s="1"/>
  <c r="AZ362" i="1"/>
  <c r="P361" i="1"/>
  <c r="AZ359" i="1"/>
  <c r="AZ358" i="1"/>
  <c r="P357" i="1"/>
  <c r="AZ357" i="1" s="1"/>
  <c r="AZ354" i="1"/>
  <c r="P353" i="1"/>
  <c r="AZ351" i="1"/>
  <c r="AZ350" i="1"/>
  <c r="P349" i="1"/>
  <c r="AZ349" i="1" s="1"/>
  <c r="AZ347" i="1"/>
  <c r="AZ500" i="1"/>
  <c r="P499" i="1"/>
  <c r="AZ499" i="1" s="1"/>
  <c r="AZ496" i="1"/>
  <c r="P495" i="1"/>
  <c r="AZ495" i="1" s="1"/>
  <c r="AZ492" i="1"/>
  <c r="P491" i="1"/>
  <c r="AZ491" i="1" s="1"/>
  <c r="AZ488" i="1"/>
  <c r="P487" i="1"/>
  <c r="AZ487" i="1" s="1"/>
  <c r="AZ484" i="1"/>
  <c r="P483" i="1"/>
  <c r="AZ483" i="1" s="1"/>
  <c r="AZ480" i="1"/>
  <c r="P479" i="1"/>
  <c r="AZ479" i="1" s="1"/>
  <c r="AZ476" i="1"/>
  <c r="P475" i="1"/>
  <c r="AZ475" i="1" s="1"/>
  <c r="AZ472" i="1"/>
  <c r="P471" i="1"/>
  <c r="AZ471" i="1" s="1"/>
  <c r="AZ468" i="1"/>
  <c r="P467" i="1"/>
  <c r="AZ467" i="1" s="1"/>
  <c r="AZ464" i="1"/>
  <c r="P463" i="1"/>
  <c r="AZ463" i="1" s="1"/>
  <c r="AZ460" i="1"/>
  <c r="P459" i="1"/>
  <c r="AZ459" i="1" s="1"/>
  <c r="AZ456" i="1"/>
  <c r="P455" i="1"/>
  <c r="AZ455" i="1" s="1"/>
  <c r="AZ452" i="1"/>
  <c r="P451" i="1"/>
  <c r="AZ451" i="1" s="1"/>
  <c r="AZ448" i="1"/>
  <c r="P447" i="1"/>
  <c r="AZ447" i="1" s="1"/>
  <c r="AZ444" i="1"/>
  <c r="P443" i="1"/>
  <c r="AZ443" i="1" s="1"/>
  <c r="AZ440" i="1"/>
  <c r="P439" i="1"/>
  <c r="AZ439" i="1" s="1"/>
  <c r="AZ436" i="1"/>
  <c r="P435" i="1"/>
  <c r="AZ435" i="1" s="1"/>
  <c r="AZ432" i="1"/>
  <c r="P431" i="1"/>
  <c r="AZ431" i="1" s="1"/>
  <c r="AZ428" i="1"/>
  <c r="P427" i="1"/>
  <c r="AZ427" i="1" s="1"/>
  <c r="AZ424" i="1"/>
  <c r="P423" i="1"/>
  <c r="AZ423" i="1" s="1"/>
  <c r="AZ420" i="1"/>
  <c r="P419" i="1"/>
  <c r="AZ419" i="1" s="1"/>
  <c r="AZ416" i="1"/>
  <c r="P415" i="1"/>
  <c r="AZ415" i="1" s="1"/>
  <c r="AZ412" i="1"/>
  <c r="P411" i="1"/>
  <c r="AZ411" i="1" s="1"/>
  <c r="AZ408" i="1"/>
  <c r="P407" i="1"/>
  <c r="AZ407" i="1" s="1"/>
  <c r="AZ404" i="1"/>
  <c r="P403" i="1"/>
  <c r="AZ403" i="1" s="1"/>
  <c r="AZ400" i="1"/>
  <c r="P399" i="1"/>
  <c r="AZ399" i="1" s="1"/>
  <c r="AZ396" i="1"/>
  <c r="P395" i="1"/>
  <c r="AZ395" i="1" s="1"/>
  <c r="AZ392" i="1"/>
  <c r="P391" i="1"/>
  <c r="AZ391" i="1" s="1"/>
  <c r="AZ388" i="1"/>
  <c r="P387" i="1"/>
  <c r="AZ387" i="1" s="1"/>
  <c r="AZ384" i="1"/>
  <c r="P383" i="1"/>
  <c r="AZ383" i="1" s="1"/>
  <c r="AZ380" i="1"/>
  <c r="P379" i="1"/>
  <c r="AZ379" i="1" s="1"/>
  <c r="AZ376" i="1"/>
  <c r="P375" i="1"/>
  <c r="AZ375" i="1" s="1"/>
  <c r="AZ372" i="1"/>
  <c r="AZ368" i="1"/>
  <c r="AZ364" i="1"/>
  <c r="AZ360" i="1"/>
  <c r="AZ356" i="1"/>
  <c r="AZ352" i="1"/>
  <c r="AZ348" i="1"/>
  <c r="AZ344" i="1"/>
  <c r="AZ340" i="1"/>
  <c r="AZ336" i="1"/>
  <c r="AZ332" i="1"/>
  <c r="AZ321" i="1"/>
  <c r="AZ317" i="1"/>
  <c r="AZ313" i="1"/>
  <c r="AZ309" i="1"/>
  <c r="AZ305" i="1"/>
  <c r="AZ301" i="1"/>
  <c r="AZ297" i="1"/>
  <c r="AZ293" i="1"/>
  <c r="AZ289" i="1"/>
  <c r="AZ285" i="1"/>
  <c r="AZ281" i="1"/>
  <c r="AZ277" i="1"/>
  <c r="AZ273" i="1"/>
  <c r="AZ269" i="1"/>
  <c r="AZ265" i="1"/>
  <c r="AZ261" i="1"/>
  <c r="AZ257" i="1"/>
  <c r="AZ253" i="1"/>
  <c r="AZ249" i="1"/>
  <c r="AZ245" i="1"/>
  <c r="AZ241" i="1"/>
  <c r="AZ237" i="1"/>
  <c r="AZ233" i="1"/>
  <c r="AZ229" i="1"/>
  <c r="AZ225" i="1"/>
  <c r="AZ221" i="1"/>
  <c r="AZ217" i="1"/>
  <c r="AZ213" i="1"/>
  <c r="AZ209" i="1"/>
  <c r="AZ205" i="1"/>
  <c r="AZ201" i="1"/>
  <c r="AZ197" i="1"/>
  <c r="AZ193" i="1"/>
  <c r="AZ189" i="1"/>
  <c r="P188" i="1"/>
  <c r="AZ186" i="1"/>
  <c r="AZ185" i="1"/>
  <c r="P184" i="1"/>
  <c r="AZ184" i="1" s="1"/>
  <c r="AZ181" i="1"/>
  <c r="P180" i="1"/>
  <c r="AZ180" i="1" s="1"/>
  <c r="AZ178" i="1"/>
  <c r="AZ177" i="1"/>
  <c r="P176" i="1"/>
  <c r="AZ176" i="1" s="1"/>
  <c r="AZ173" i="1"/>
  <c r="P172" i="1"/>
  <c r="P170" i="1"/>
  <c r="AZ170" i="1" s="1"/>
  <c r="AZ346" i="1"/>
  <c r="P345" i="1"/>
  <c r="AZ342" i="1"/>
  <c r="P341" i="1"/>
  <c r="AZ341" i="1" s="1"/>
  <c r="AZ338" i="1"/>
  <c r="P337" i="1"/>
  <c r="AZ337" i="1" s="1"/>
  <c r="AZ334" i="1"/>
  <c r="P333" i="1"/>
  <c r="AZ333" i="1" s="1"/>
  <c r="AZ331" i="1"/>
  <c r="AZ323" i="1"/>
  <c r="P322" i="1"/>
  <c r="AZ322" i="1" s="1"/>
  <c r="AZ319" i="1"/>
  <c r="P318" i="1"/>
  <c r="AZ318" i="1" s="1"/>
  <c r="AZ315" i="1"/>
  <c r="P314" i="1"/>
  <c r="AZ314" i="1" s="1"/>
  <c r="AZ311" i="1"/>
  <c r="P310" i="1"/>
  <c r="AZ310" i="1" s="1"/>
  <c r="AZ307" i="1"/>
  <c r="P306" i="1"/>
  <c r="AZ306" i="1" s="1"/>
  <c r="AZ303" i="1"/>
  <c r="P302" i="1"/>
  <c r="AZ302" i="1" s="1"/>
  <c r="AZ299" i="1"/>
  <c r="P298" i="1"/>
  <c r="AZ298" i="1" s="1"/>
  <c r="AZ295" i="1"/>
  <c r="P294" i="1"/>
  <c r="AZ294" i="1" s="1"/>
  <c r="AZ291" i="1"/>
  <c r="P290" i="1"/>
  <c r="AZ290" i="1" s="1"/>
  <c r="AZ287" i="1"/>
  <c r="P286" i="1"/>
  <c r="AZ286" i="1" s="1"/>
  <c r="AZ283" i="1"/>
  <c r="P282" i="1"/>
  <c r="AZ282" i="1" s="1"/>
  <c r="AZ279" i="1"/>
  <c r="P278" i="1"/>
  <c r="AZ278" i="1" s="1"/>
  <c r="AZ275" i="1"/>
  <c r="P274" i="1"/>
  <c r="AZ274" i="1" s="1"/>
  <c r="AZ271" i="1"/>
  <c r="P270" i="1"/>
  <c r="AZ270" i="1" s="1"/>
  <c r="AZ267" i="1"/>
  <c r="P266" i="1"/>
  <c r="AZ266" i="1" s="1"/>
  <c r="AZ263" i="1"/>
  <c r="P262" i="1"/>
  <c r="AZ262" i="1" s="1"/>
  <c r="AZ259" i="1"/>
  <c r="P258" i="1"/>
  <c r="AZ258" i="1" s="1"/>
  <c r="AZ255" i="1"/>
  <c r="P254" i="1"/>
  <c r="AZ254" i="1" s="1"/>
  <c r="AZ251" i="1"/>
  <c r="P250" i="1"/>
  <c r="AZ250" i="1" s="1"/>
  <c r="AZ247" i="1"/>
  <c r="P246" i="1"/>
  <c r="AZ246" i="1" s="1"/>
  <c r="AZ243" i="1"/>
  <c r="P242" i="1"/>
  <c r="AZ242" i="1" s="1"/>
  <c r="AZ239" i="1"/>
  <c r="P238" i="1"/>
  <c r="AZ238" i="1" s="1"/>
  <c r="AZ235" i="1"/>
  <c r="P234" i="1"/>
  <c r="AZ234" i="1" s="1"/>
  <c r="AZ231" i="1"/>
  <c r="P230" i="1"/>
  <c r="AZ230" i="1" s="1"/>
  <c r="AZ227" i="1"/>
  <c r="P226" i="1"/>
  <c r="AZ226" i="1" s="1"/>
  <c r="AZ223" i="1"/>
  <c r="P222" i="1"/>
  <c r="AZ222" i="1" s="1"/>
  <c r="AZ219" i="1"/>
  <c r="P218" i="1"/>
  <c r="AZ218" i="1" s="1"/>
  <c r="AZ215" i="1"/>
  <c r="P214" i="1"/>
  <c r="AZ214" i="1" s="1"/>
  <c r="AZ211" i="1"/>
  <c r="P210" i="1"/>
  <c r="AZ210" i="1" s="1"/>
  <c r="AZ207" i="1"/>
  <c r="P206" i="1"/>
  <c r="AZ206" i="1" s="1"/>
  <c r="AZ203" i="1"/>
  <c r="P202" i="1"/>
  <c r="AZ202" i="1" s="1"/>
  <c r="AZ199" i="1"/>
  <c r="P198" i="1"/>
  <c r="AZ198" i="1" s="1"/>
  <c r="AZ195" i="1"/>
  <c r="P194" i="1"/>
  <c r="AZ194" i="1" s="1"/>
  <c r="AZ191" i="1"/>
  <c r="AZ187" i="1"/>
  <c r="AZ183" i="1"/>
  <c r="AZ179" i="1"/>
  <c r="AZ175" i="1"/>
  <c r="AZ172" i="1"/>
  <c r="AZ171" i="1"/>
  <c r="P166" i="1"/>
  <c r="AZ163" i="1"/>
  <c r="P162" i="1"/>
  <c r="AZ159" i="1"/>
  <c r="P158" i="1"/>
  <c r="AZ155" i="1"/>
  <c r="P154" i="1"/>
  <c r="AZ151" i="1"/>
  <c r="P150" i="1"/>
  <c r="AZ147" i="1"/>
  <c r="P146" i="1"/>
  <c r="AZ143" i="1"/>
  <c r="P142" i="1"/>
  <c r="AZ139" i="1"/>
  <c r="P138" i="1"/>
  <c r="AZ135" i="1"/>
  <c r="P134" i="1"/>
  <c r="AZ131" i="1"/>
  <c r="P130" i="1"/>
  <c r="AZ127" i="1"/>
  <c r="P126" i="1"/>
  <c r="AZ123" i="1"/>
  <c r="P122" i="1"/>
  <c r="AZ119" i="1"/>
  <c r="P118" i="1"/>
  <c r="AZ115" i="1"/>
  <c r="P114" i="1"/>
  <c r="AZ111" i="1"/>
  <c r="P110" i="1"/>
  <c r="AZ107" i="1"/>
  <c r="P106" i="1"/>
  <c r="AZ103" i="1"/>
  <c r="P102" i="1"/>
  <c r="AZ99" i="1"/>
  <c r="P98" i="1"/>
  <c r="AZ95" i="1"/>
  <c r="P94" i="1"/>
  <c r="AZ91" i="1"/>
  <c r="P90" i="1"/>
  <c r="AZ87" i="1"/>
  <c r="AZ166" i="1"/>
  <c r="AZ165" i="1"/>
  <c r="AZ162" i="1"/>
  <c r="AZ161" i="1"/>
  <c r="AZ158" i="1"/>
  <c r="AZ157" i="1"/>
  <c r="AZ154" i="1"/>
  <c r="AZ153" i="1"/>
  <c r="AZ150" i="1"/>
  <c r="AZ149" i="1"/>
  <c r="AZ146" i="1"/>
  <c r="AZ145" i="1"/>
  <c r="AZ142" i="1"/>
  <c r="AZ141" i="1"/>
  <c r="AZ138" i="1"/>
  <c r="AZ137" i="1"/>
  <c r="AZ134" i="1"/>
  <c r="AZ133" i="1"/>
  <c r="AZ130" i="1"/>
  <c r="AZ129" i="1"/>
  <c r="AZ126" i="1"/>
  <c r="AZ125" i="1"/>
  <c r="AZ122" i="1"/>
  <c r="AZ121" i="1"/>
  <c r="AZ118" i="1"/>
  <c r="AZ117" i="1"/>
  <c r="AZ114" i="1"/>
  <c r="AZ113" i="1"/>
  <c r="AZ110" i="1"/>
  <c r="AZ109" i="1"/>
  <c r="AZ106" i="1"/>
  <c r="AZ105" i="1"/>
  <c r="AZ102" i="1"/>
  <c r="AZ101" i="1"/>
  <c r="AZ98" i="1"/>
  <c r="AZ97" i="1"/>
  <c r="AZ94" i="1"/>
  <c r="AZ93" i="1"/>
  <c r="AZ90" i="1"/>
  <c r="AZ89" i="1"/>
  <c r="AZ82" i="1"/>
  <c r="AZ78" i="1"/>
  <c r="AZ74" i="1"/>
  <c r="AZ70" i="1"/>
  <c r="AZ66" i="1"/>
  <c r="AZ62" i="1"/>
  <c r="AZ58" i="1"/>
  <c r="AZ54" i="1"/>
  <c r="AZ50" i="1"/>
  <c r="AZ46" i="1"/>
  <c r="AZ42" i="1"/>
  <c r="AZ38" i="1"/>
  <c r="AZ34" i="1"/>
  <c r="AZ30" i="1"/>
  <c r="AZ26" i="1"/>
  <c r="AZ22" i="1"/>
  <c r="AZ18" i="1"/>
  <c r="AZ14" i="1"/>
  <c r="P83" i="1"/>
  <c r="AZ83" i="1" s="1"/>
  <c r="AZ80" i="1"/>
  <c r="P79" i="1"/>
  <c r="AZ79" i="1" s="1"/>
  <c r="AZ77" i="1"/>
  <c r="AZ76" i="1"/>
  <c r="P75" i="1"/>
  <c r="AZ75" i="1" s="1"/>
  <c r="AZ72" i="1"/>
  <c r="P71" i="1"/>
  <c r="AZ71" i="1" s="1"/>
  <c r="AZ69" i="1"/>
  <c r="AZ68" i="1"/>
  <c r="P67" i="1"/>
  <c r="AZ67" i="1" s="1"/>
  <c r="AZ64" i="1"/>
  <c r="P63" i="1"/>
  <c r="AZ63" i="1" s="1"/>
  <c r="AZ61" i="1"/>
  <c r="AZ60" i="1"/>
  <c r="P59" i="1"/>
  <c r="AZ59" i="1" s="1"/>
  <c r="AZ56" i="1"/>
  <c r="P55" i="1"/>
  <c r="AZ55" i="1" s="1"/>
  <c r="AZ53" i="1"/>
  <c r="AZ52" i="1"/>
  <c r="P51" i="1"/>
  <c r="AZ51" i="1" s="1"/>
  <c r="P47" i="1"/>
  <c r="AZ47" i="1" s="1"/>
  <c r="AZ44" i="1"/>
  <c r="P43" i="1"/>
  <c r="AZ43" i="1" s="1"/>
  <c r="AZ40" i="1"/>
  <c r="P39" i="1"/>
  <c r="AZ39" i="1" s="1"/>
  <c r="AZ36" i="1"/>
  <c r="P35" i="1"/>
  <c r="AZ35" i="1" s="1"/>
  <c r="AZ32" i="1"/>
  <c r="P31" i="1"/>
  <c r="AZ31" i="1" s="1"/>
  <c r="AZ28" i="1"/>
  <c r="P27" i="1"/>
  <c r="AZ27" i="1" s="1"/>
  <c r="AZ24" i="1"/>
  <c r="P23" i="1"/>
  <c r="AZ23" i="1" s="1"/>
  <c r="AZ20" i="1"/>
  <c r="P19" i="1"/>
  <c r="AZ19" i="1" s="1"/>
  <c r="AZ16" i="1"/>
  <c r="P15" i="1"/>
  <c r="AZ15" i="1" s="1"/>
  <c r="P11" i="1"/>
  <c r="AZ497" i="1"/>
  <c r="AZ489" i="1"/>
  <c r="AZ481" i="1"/>
  <c r="AZ473" i="1"/>
  <c r="AZ465" i="1"/>
  <c r="AZ457" i="1"/>
  <c r="AZ449" i="1"/>
  <c r="AZ441" i="1"/>
  <c r="AZ433" i="1"/>
  <c r="AZ425" i="1"/>
  <c r="AZ417" i="1"/>
  <c r="AZ409" i="1"/>
  <c r="AZ401" i="1"/>
  <c r="AZ393" i="1"/>
  <c r="AZ385" i="1"/>
  <c r="AZ377" i="1"/>
  <c r="AZ369" i="1"/>
  <c r="AZ361" i="1"/>
  <c r="AZ353" i="1"/>
  <c r="AZ345" i="1"/>
  <c r="AZ329" i="1"/>
  <c r="AZ327" i="1"/>
  <c r="AZ325" i="1"/>
  <c r="AZ316" i="1"/>
  <c r="AZ300" i="1"/>
  <c r="AZ292" i="1"/>
  <c r="AZ284" i="1"/>
  <c r="AZ268" i="1"/>
  <c r="AZ252" i="1"/>
  <c r="AZ244" i="1"/>
  <c r="AZ240" i="1"/>
  <c r="AZ236" i="1"/>
  <c r="AZ220" i="1"/>
  <c r="AZ204" i="1"/>
  <c r="AZ196" i="1"/>
  <c r="AZ188" i="1"/>
  <c r="AZ169" i="1"/>
  <c r="AZ167" i="1"/>
  <c r="AZ164" i="1"/>
  <c r="AZ156" i="1"/>
  <c r="AZ152" i="1"/>
  <c r="AZ148" i="1"/>
  <c r="AZ144" i="1"/>
  <c r="AZ140" i="1"/>
  <c r="AZ136" i="1"/>
  <c r="AZ132" i="1"/>
  <c r="AZ128" i="1"/>
  <c r="AZ124" i="1"/>
  <c r="AZ116" i="1"/>
  <c r="AZ108" i="1"/>
  <c r="AZ100" i="1"/>
  <c r="AZ92" i="1"/>
  <c r="AZ84" i="1"/>
  <c r="AZ48" i="1"/>
  <c r="AZ45" i="1"/>
  <c r="AZ37" i="1"/>
  <c r="AZ29" i="1"/>
  <c r="AZ21" i="1"/>
  <c r="AZ13" i="1"/>
  <c r="G52" i="4"/>
  <c r="G51" i="4"/>
  <c r="E5" i="4"/>
  <c r="G10" i="4"/>
  <c r="A50" i="4"/>
  <c r="A43" i="4"/>
  <c r="A36" i="4"/>
  <c r="A29" i="4"/>
  <c r="A10" i="4"/>
  <c r="G11" i="4"/>
  <c r="G12" i="4"/>
  <c r="I21" i="4" l="1"/>
  <c r="I20" i="4"/>
  <c r="I19" i="4"/>
  <c r="I18" i="4"/>
  <c r="AX6" i="1"/>
  <c r="AY6" i="1" s="1"/>
  <c r="AR6" i="1"/>
  <c r="F43" i="4" s="1"/>
  <c r="AM6" i="1"/>
  <c r="E36" i="4" s="1"/>
  <c r="AF6" i="1"/>
  <c r="I17" i="4"/>
  <c r="O6" i="1"/>
  <c r="P6" i="1" l="1"/>
  <c r="AZ6" i="1" s="1"/>
  <c r="J10" i="4"/>
  <c r="G50" i="4"/>
  <c r="K10" i="4"/>
  <c r="K11" i="4"/>
  <c r="AG6" i="1"/>
  <c r="AH6" i="1" s="1"/>
  <c r="K12" i="4"/>
  <c r="K29" i="4" l="1"/>
</calcChain>
</file>

<file path=xl/comments1.xml><?xml version="1.0" encoding="utf-8"?>
<comments xmlns="http://schemas.openxmlformats.org/spreadsheetml/2006/main">
  <authors>
    <author>hp</author>
    <author>dbc</author>
  </authors>
  <commentList>
    <comment ref="D3" authorId="0">
      <text>
        <r>
          <rPr>
            <b/>
            <sz val="11"/>
            <color indexed="81"/>
            <rFont val="宋体"/>
            <family val="3"/>
            <charset val="134"/>
          </rPr>
          <t>ZC1-正高二级岗
ZC2-正高三级岗
ZC3-正高四级岗
ZC4-副高五级岗
ZC5-副高六、七级岗
ZC6-中级八级岗
ZC7-中级九、十级岗
ZC8-初级十一级、十二级岗</t>
        </r>
      </text>
    </comment>
    <comment ref="E3" authorId="0">
      <text>
        <r>
          <rPr>
            <b/>
            <sz val="11"/>
            <color indexed="81"/>
            <rFont val="宋体"/>
            <family val="3"/>
            <charset val="134"/>
          </rPr>
          <t>LB1-专职科研编制人员
LB2-马克思主义学院
LB3-音乐学院、美术学院、泰兴学院、公体部（体育系）、实验实训中心及担任大学外语课程教学的专任教师
LB4-教师专业技术岗的行政人员
LB5-工程实验等其他系列专业技术人员
LB6-除上述以外的专任教师</t>
        </r>
      </text>
    </comment>
    <comment ref="I4" authorId="0">
      <text>
        <r>
          <rPr>
            <b/>
            <sz val="11"/>
            <color indexed="81"/>
            <rFont val="宋体"/>
            <family val="3"/>
            <charset val="134"/>
          </rPr>
          <t>XM1-国家级重大项目
XM2-国家级重点项目
XM3-国家级一般项目
XM4-部省级项目
XM5-厅市级项目
XM6-泰州学院级项目
XM7-江苏开放大学级项目
XM8-其他项目（横向项目等）</t>
        </r>
      </text>
    </comment>
    <comment ref="J4" authorId="0">
      <text>
        <r>
          <rPr>
            <b/>
            <sz val="11"/>
            <color indexed="81"/>
            <rFont val="宋体"/>
            <family val="3"/>
            <charset val="134"/>
          </rPr>
          <t>独立负责人“承担角色”项目选择“第一”
其余的按顺序选择</t>
        </r>
      </text>
    </comment>
    <comment ref="K4" authorId="1">
      <text>
        <r>
          <rPr>
            <b/>
            <sz val="11"/>
            <color indexed="81"/>
            <rFont val="宋体"/>
            <family val="3"/>
            <charset val="134"/>
          </rPr>
          <t>多人合作的情况下，选择排名，独立项目选“第一”</t>
        </r>
      </text>
    </comment>
    <comment ref="M4" authorId="1">
      <text>
        <r>
          <rPr>
            <b/>
            <sz val="11"/>
            <color indexed="81"/>
            <rFont val="宋体"/>
            <family val="3"/>
            <charset val="134"/>
          </rPr>
          <t>人文社会科学课题,
自然科学课题</t>
        </r>
      </text>
    </comment>
    <comment ref="N4" authorId="1">
      <text>
        <r>
          <rPr>
            <b/>
            <sz val="11"/>
            <color indexed="81"/>
            <rFont val="宋体"/>
            <family val="3"/>
            <charset val="134"/>
          </rPr>
          <t>指实际到学校帐的经费</t>
        </r>
      </text>
    </comment>
    <comment ref="U5" authorId="0">
      <text>
        <r>
          <rPr>
            <b/>
            <sz val="11"/>
            <color indexed="81"/>
            <rFont val="宋体"/>
            <family val="3"/>
            <charset val="134"/>
          </rPr>
          <t>LW1：在我校科研奖励目录A类杂志发表学术论文及SCI、EI和SSCI、A&amp;HCI收录论文
LW2：被《新华文摘》转载的学术论文（不含摘要收录）
LW3：在我校科研奖励目录B类杂志发表学术论文及SCIE、CPCI（ISTP）收录论文
LW4：文科在CSSCI（中文社会科学引文索引）来源期刊、理工科在CSCD（中国科学引文数据库核心版）期刊发表论文
LW5：在全国中文核心期刊及CSSCI集刊及扩展版等期刊发表学术论文
LW6：被人大复印资料全文转载的学术论文
LW7：在其他一般学术期刊发表学术论文
LW8：在正式出版的论文集发表论文（限首次发表）
LW9：在《泰州学术》发表的论文</t>
        </r>
        <r>
          <rPr>
            <b/>
            <sz val="9"/>
            <color indexed="81"/>
            <rFont val="宋体"/>
            <family val="3"/>
            <charset val="134"/>
          </rPr>
          <t xml:space="preserve">
</t>
        </r>
      </text>
    </comment>
    <comment ref="Z5" authorId="1">
      <text>
        <r>
          <rPr>
            <b/>
            <sz val="11"/>
            <color indexed="81"/>
            <rFont val="宋体"/>
            <family val="3"/>
            <charset val="134"/>
          </rPr>
          <t xml:space="preserve">   一类出版社是指科学出版社、人民出版社、商务印书馆、中华书局、中国社会科学出版社、三联书店和国外著名出版社；
   二类出版社是指国家各部、委、局主管的各类国家级专业出版社和清华大学、北京大学、复旦大学、南京大学、中国科技大学、上海交通大学、西安交通大学、浙江大学、哈尔滨工业大学、中国人民大学、同济大学出版社、上海古籍出版社、中国科学技术出版社、人民卫生出版社、高等教育出版社及各省、市、自治区的人民出版社；
   三类出版社是一、二类出版社以外的其他出版社。港、澳、台地区及国外出版社的级别由校学术委员会审定。</t>
        </r>
        <r>
          <rPr>
            <sz val="9"/>
            <color indexed="81"/>
            <rFont val="宋体"/>
            <family val="3"/>
            <charset val="134"/>
          </rPr>
          <t xml:space="preserve">
  </t>
        </r>
      </text>
    </comment>
    <comment ref="AA5" authorId="1">
      <text>
        <r>
          <rPr>
            <b/>
            <sz val="11"/>
            <color indexed="81"/>
            <rFont val="宋体"/>
            <family val="3"/>
            <charset val="134"/>
          </rPr>
          <t xml:space="preserve">ZZ1：学术专著
ZZ2：主编大型工具书及大型古籍整理成果
ZZ3：学术编著（含正式出版的调研报告）、学术译著、高校教材
</t>
        </r>
      </text>
    </comment>
    <comment ref="AD5" authorId="1">
      <text>
        <r>
          <rPr>
            <b/>
            <sz val="12"/>
            <color indexed="81"/>
            <rFont val="宋体"/>
            <family val="3"/>
            <charset val="134"/>
          </rPr>
          <t>BZ1-主编（</t>
        </r>
        <r>
          <rPr>
            <sz val="12"/>
            <color indexed="81"/>
            <rFont val="宋体"/>
            <family val="3"/>
            <charset val="134"/>
          </rPr>
          <t>教材有编委会（主编、副主编、    
    编委），并注明具体章节撰稿人</t>
        </r>
        <r>
          <rPr>
            <b/>
            <sz val="12"/>
            <color indexed="81"/>
            <rFont val="宋体"/>
            <family val="3"/>
            <charset val="134"/>
          </rPr>
          <t>）
BZ2-章节撰稿人
BZ3-主编（</t>
        </r>
        <r>
          <rPr>
            <sz val="12"/>
            <color indexed="81"/>
            <rFont val="宋体"/>
            <family val="3"/>
            <charset val="134"/>
          </rPr>
          <t>教材未注明具体章节撰稿人</t>
        </r>
        <r>
          <rPr>
            <b/>
            <sz val="12"/>
            <color indexed="81"/>
            <rFont val="宋体"/>
            <family val="3"/>
            <charset val="134"/>
          </rPr>
          <t>）
BZ4-副主编（</t>
        </r>
        <r>
          <rPr>
            <sz val="12"/>
            <color indexed="81"/>
            <rFont val="宋体"/>
            <family val="3"/>
            <charset val="134"/>
          </rPr>
          <t>教材未注明具体章节撰稿人</t>
        </r>
        <r>
          <rPr>
            <b/>
            <sz val="12"/>
            <color indexed="81"/>
            <rFont val="宋体"/>
            <family val="3"/>
            <charset val="134"/>
          </rPr>
          <t xml:space="preserve">）
</t>
        </r>
        <r>
          <rPr>
            <sz val="9"/>
            <color indexed="81"/>
            <rFont val="宋体"/>
            <family val="3"/>
            <charset val="134"/>
          </rPr>
          <t xml:space="preserve">
</t>
        </r>
      </text>
    </comment>
    <comment ref="AL5" authorId="1">
      <text>
        <r>
          <rPr>
            <b/>
            <sz val="11"/>
            <color indexed="81"/>
            <rFont val="宋体"/>
            <family val="3"/>
            <charset val="134"/>
          </rPr>
          <t>JD1：发明专利
JD2：实用新型专利
JD3：外观设计、软件著作权等</t>
        </r>
      </text>
    </comment>
    <comment ref="AP5" authorId="1">
      <text>
        <r>
          <rPr>
            <b/>
            <sz val="11"/>
            <color indexed="81"/>
            <rFont val="宋体"/>
            <family val="3"/>
            <charset val="134"/>
          </rPr>
          <t>JZ1:专利许可转让实施
JZ2:其他技术转让和科技开发</t>
        </r>
      </text>
    </comment>
    <comment ref="AU5" authorId="1">
      <text>
        <r>
          <rPr>
            <b/>
            <sz val="11"/>
            <color indexed="81"/>
            <rFont val="宋体"/>
            <family val="3"/>
            <charset val="134"/>
          </rPr>
          <t>JL1:国家级奖
JL2:部省级奖
JL3:厅市级奖
JL4:泰州学院级奖
JL5:江苏开放大学级奖</t>
        </r>
      </text>
    </comment>
    <comment ref="AV5" authorId="1">
      <text>
        <r>
          <rPr>
            <b/>
            <sz val="11"/>
            <color indexed="81"/>
            <rFont val="宋体"/>
            <family val="3"/>
            <charset val="134"/>
          </rPr>
          <t>一等奖，二等奖，三等奖参与计分</t>
        </r>
      </text>
    </comment>
    <comment ref="AW5" authorId="1">
      <text>
        <r>
          <rPr>
            <b/>
            <sz val="11"/>
            <color indexed="81"/>
            <rFont val="宋体"/>
            <family val="3"/>
            <charset val="134"/>
          </rPr>
          <t>国家级（JL1）科研成果奖计算至第七完成人；
省部级（JL2）科研成果奖计算至第三完成人；</t>
        </r>
        <r>
          <rPr>
            <sz val="11"/>
            <color indexed="81"/>
            <rFont val="宋体"/>
            <family val="3"/>
            <charset val="134"/>
          </rPr>
          <t xml:space="preserve">
</t>
        </r>
        <r>
          <rPr>
            <b/>
            <sz val="11"/>
            <color indexed="81"/>
            <rFont val="宋体"/>
            <family val="3"/>
            <charset val="134"/>
          </rPr>
          <t>其他项目只计算第一完成人。</t>
        </r>
      </text>
    </comment>
  </commentList>
</comments>
</file>

<file path=xl/comments2.xml><?xml version="1.0" encoding="utf-8"?>
<comments xmlns="http://schemas.openxmlformats.org/spreadsheetml/2006/main">
  <authors>
    <author>dbc</author>
  </authors>
  <commentList>
    <comment ref="A2" authorId="0">
      <text>
        <r>
          <rPr>
            <b/>
            <sz val="14"/>
            <color indexed="81"/>
            <rFont val="宋体"/>
            <family val="3"/>
            <charset val="134"/>
          </rPr>
          <t>1、填写姓名即可将“工作量统计”表中的个人信息导入
2、如有行数不够的情况，可在下方插入行，并将上行内容复制即可</t>
        </r>
      </text>
    </comment>
  </commentList>
</comments>
</file>

<file path=xl/sharedStrings.xml><?xml version="1.0" encoding="utf-8"?>
<sst xmlns="http://schemas.openxmlformats.org/spreadsheetml/2006/main" count="292" uniqueCount="230">
  <si>
    <t>姓名</t>
    <phoneticPr fontId="2" type="noConversion"/>
  </si>
  <si>
    <t>序号</t>
    <phoneticPr fontId="2" type="noConversion"/>
  </si>
  <si>
    <t>科研项目</t>
    <phoneticPr fontId="2" type="noConversion"/>
  </si>
  <si>
    <t>科研成果</t>
    <phoneticPr fontId="2" type="noConversion"/>
  </si>
  <si>
    <t>专业技
术职称</t>
    <phoneticPr fontId="2" type="noConversion"/>
  </si>
  <si>
    <t>专职科研编制人员</t>
  </si>
  <si>
    <t>马克思主义学院</t>
  </si>
  <si>
    <t>教师专业技术岗的行政人员</t>
  </si>
  <si>
    <t>工程实验等其它系列专业技术人员</t>
  </si>
  <si>
    <t>除上述以外的专任教师</t>
  </si>
  <si>
    <t>项目名称</t>
    <phoneticPr fontId="2" type="noConversion"/>
  </si>
  <si>
    <t>论文题目</t>
    <phoneticPr fontId="2" type="noConversion"/>
  </si>
  <si>
    <t>计分</t>
    <phoneticPr fontId="2" type="noConversion"/>
  </si>
  <si>
    <t>著作名称</t>
    <phoneticPr fontId="2" type="noConversion"/>
  </si>
  <si>
    <t>计分</t>
    <phoneticPr fontId="2" type="noConversion"/>
  </si>
  <si>
    <t>获得经济
效益来源</t>
    <phoneticPr fontId="2" type="noConversion"/>
  </si>
  <si>
    <t>计分</t>
    <phoneticPr fontId="2" type="noConversion"/>
  </si>
  <si>
    <t>等级</t>
    <phoneticPr fontId="2" type="noConversion"/>
  </si>
  <si>
    <t>人员
类别</t>
    <phoneticPr fontId="2" type="noConversion"/>
  </si>
  <si>
    <t>项目
类型</t>
    <phoneticPr fontId="2" type="noConversion"/>
  </si>
  <si>
    <t>合作
人数</t>
    <phoneticPr fontId="2" type="noConversion"/>
  </si>
  <si>
    <t>承担
角色</t>
    <phoneticPr fontId="2" type="noConversion"/>
  </si>
  <si>
    <t>论文
类别</t>
    <phoneticPr fontId="2" type="noConversion"/>
  </si>
  <si>
    <t>著作
类型</t>
    <phoneticPr fontId="2" type="noConversion"/>
  </si>
  <si>
    <t>成果
类型</t>
    <phoneticPr fontId="2" type="noConversion"/>
  </si>
  <si>
    <t>成果名称</t>
    <phoneticPr fontId="2" type="noConversion"/>
  </si>
  <si>
    <t>期刊名称</t>
    <phoneticPr fontId="2" type="noConversion"/>
  </si>
  <si>
    <t>出版社</t>
    <phoneticPr fontId="2" type="noConversion"/>
  </si>
  <si>
    <t>总分</t>
    <phoneticPr fontId="2" type="noConversion"/>
  </si>
  <si>
    <t>课题
类别</t>
    <phoneticPr fontId="2" type="noConversion"/>
  </si>
  <si>
    <t>出版社
性质</t>
    <phoneticPr fontId="2" type="noConversion"/>
  </si>
  <si>
    <t>奖励名称</t>
    <phoneticPr fontId="2" type="noConversion"/>
  </si>
  <si>
    <t>职称标准定额</t>
    <phoneticPr fontId="2" type="noConversion"/>
  </si>
  <si>
    <t>岗位级别</t>
  </si>
  <si>
    <t>正高二级岗</t>
    <phoneticPr fontId="2" type="noConversion"/>
  </si>
  <si>
    <t>正高三级岗</t>
    <phoneticPr fontId="2" type="noConversion"/>
  </si>
  <si>
    <t>正高四级岗</t>
    <phoneticPr fontId="2" type="noConversion"/>
  </si>
  <si>
    <t>副高五级岗</t>
    <phoneticPr fontId="2" type="noConversion"/>
  </si>
  <si>
    <t>副高六、七级岗</t>
    <phoneticPr fontId="2" type="noConversion"/>
  </si>
  <si>
    <t>中级八级岗</t>
    <phoneticPr fontId="2" type="noConversion"/>
  </si>
  <si>
    <t>中级九、十级岗</t>
    <phoneticPr fontId="2" type="noConversion"/>
  </si>
  <si>
    <t>初级十一级岗、十二级岗</t>
    <phoneticPr fontId="2" type="noConversion"/>
  </si>
  <si>
    <t>岗位代码</t>
    <phoneticPr fontId="2" type="noConversion"/>
  </si>
  <si>
    <t>ZC1</t>
    <phoneticPr fontId="2" type="noConversion"/>
  </si>
  <si>
    <t>ZC2</t>
  </si>
  <si>
    <t>ZC3</t>
  </si>
  <si>
    <t>ZC4</t>
  </si>
  <si>
    <t>ZC5</t>
  </si>
  <si>
    <t>ZC6</t>
  </si>
  <si>
    <t>ZC7</t>
  </si>
  <si>
    <t>ZC8</t>
  </si>
  <si>
    <r>
      <t>标准定额（</t>
    </r>
    <r>
      <rPr>
        <sz val="11"/>
        <color theme="1"/>
        <rFont val="楷体"/>
        <family val="3"/>
        <charset val="134"/>
      </rPr>
      <t>Z</t>
    </r>
    <r>
      <rPr>
        <sz val="11"/>
        <color theme="1"/>
        <rFont val="宋体"/>
        <family val="3"/>
        <charset val="134"/>
      </rPr>
      <t>）</t>
    </r>
  </si>
  <si>
    <t>定额系数调整</t>
    <phoneticPr fontId="2" type="noConversion"/>
  </si>
  <si>
    <t>人员类别</t>
  </si>
  <si>
    <t>调整系数（K）</t>
  </si>
  <si>
    <t>类别代码</t>
    <phoneticPr fontId="2" type="noConversion"/>
  </si>
  <si>
    <t>LB1</t>
    <phoneticPr fontId="2" type="noConversion"/>
  </si>
  <si>
    <t>LB2</t>
  </si>
  <si>
    <t>LB3</t>
  </si>
  <si>
    <t>LB4</t>
  </si>
  <si>
    <t>LB5</t>
  </si>
  <si>
    <t>LB6</t>
  </si>
  <si>
    <t>XM1</t>
  </si>
  <si>
    <t>项目代码</t>
  </si>
  <si>
    <t>项目类别</t>
  </si>
  <si>
    <t>国家级重大项目</t>
  </si>
  <si>
    <t>XM2</t>
  </si>
  <si>
    <t>国家级重点项目</t>
  </si>
  <si>
    <t>XM3</t>
  </si>
  <si>
    <t>国家级一般项目</t>
  </si>
  <si>
    <t>XM4</t>
  </si>
  <si>
    <t>部省级项目</t>
  </si>
  <si>
    <t>XM5</t>
  </si>
  <si>
    <t>厅市级项目</t>
  </si>
  <si>
    <t>XM6</t>
  </si>
  <si>
    <t>泰州学院级项目</t>
  </si>
  <si>
    <t>XM7</t>
  </si>
  <si>
    <t>江苏开放大学级项目</t>
  </si>
  <si>
    <t>XM8</t>
  </si>
  <si>
    <t>人数</t>
    <phoneticPr fontId="2" type="noConversion"/>
  </si>
  <si>
    <t>第一</t>
    <phoneticPr fontId="2" type="noConversion"/>
  </si>
  <si>
    <t>第二</t>
    <phoneticPr fontId="2" type="noConversion"/>
  </si>
  <si>
    <t>第三</t>
    <phoneticPr fontId="2" type="noConversion"/>
  </si>
  <si>
    <t>第四</t>
    <phoneticPr fontId="2" type="noConversion"/>
  </si>
  <si>
    <t>第五</t>
    <phoneticPr fontId="2" type="noConversion"/>
  </si>
  <si>
    <t>第六</t>
    <phoneticPr fontId="2" type="noConversion"/>
  </si>
  <si>
    <t>第七</t>
    <phoneticPr fontId="2" type="noConversion"/>
  </si>
  <si>
    <t>第八</t>
    <phoneticPr fontId="2" type="noConversion"/>
  </si>
  <si>
    <t>独立</t>
    <phoneticPr fontId="2" type="noConversion"/>
  </si>
  <si>
    <t>学术论文计分标准</t>
    <phoneticPr fontId="2" type="noConversion"/>
  </si>
  <si>
    <t>代码</t>
  </si>
  <si>
    <t>论文类别</t>
  </si>
  <si>
    <t>LW1</t>
  </si>
  <si>
    <t>在我校科研奖励目录A类杂志发表学术论文及SCI、EI和SSCI、A&amp;HCI收录论文</t>
  </si>
  <si>
    <t>LW2</t>
  </si>
  <si>
    <t>被《新华文摘》转载的学术论文（不含摘要收录）</t>
  </si>
  <si>
    <t>LW3</t>
  </si>
  <si>
    <t>在我校科研奖励目录B类杂志发表学术论文及SCIE、CPCI（ISTP）收录论文</t>
  </si>
  <si>
    <t>LW4</t>
  </si>
  <si>
    <t>文科在CSSCI（中文社会科学引文索引）来源期刊、理工科在CSCD（中国科学引文数据库核心版）期刊发表论文</t>
  </si>
  <si>
    <t>LW5</t>
  </si>
  <si>
    <t>在全国中文核心期刊及CSSCI集刊及扩展版等期刊发表学术论文</t>
  </si>
  <si>
    <t>LW6</t>
  </si>
  <si>
    <t>被人大复印资料全文转载的学术论文</t>
  </si>
  <si>
    <t>LW7</t>
  </si>
  <si>
    <t>在其他一般学术期刊发表学术论文</t>
  </si>
  <si>
    <t>LW8</t>
  </si>
  <si>
    <t>LW9</t>
  </si>
  <si>
    <t>在《泰州学术》发表的论文</t>
  </si>
  <si>
    <t>计分标准（分/篇）</t>
    <phoneticPr fontId="2" type="noConversion"/>
  </si>
  <si>
    <t>著作类型</t>
  </si>
  <si>
    <t>ZZ1</t>
  </si>
  <si>
    <t>学术专著</t>
  </si>
  <si>
    <t>ZZ2</t>
  </si>
  <si>
    <t>主编大型工具书及大型古籍整理成果</t>
  </si>
  <si>
    <t>ZZ3</t>
  </si>
  <si>
    <t>著作类成果计分标准</t>
  </si>
  <si>
    <t>计分标准（分/10万字）</t>
    <phoneticPr fontId="2" type="noConversion"/>
  </si>
  <si>
    <t>出版社性质</t>
    <phoneticPr fontId="2" type="noConversion"/>
  </si>
  <si>
    <t>计分系数</t>
    <phoneticPr fontId="2" type="noConversion"/>
  </si>
  <si>
    <t>一类出版社</t>
    <phoneticPr fontId="2" type="noConversion"/>
  </si>
  <si>
    <t>二类出版社</t>
    <phoneticPr fontId="2" type="noConversion"/>
  </si>
  <si>
    <t>三类出版社</t>
    <phoneticPr fontId="2" type="noConversion"/>
  </si>
  <si>
    <t>奖励类别</t>
  </si>
  <si>
    <t>JL1</t>
  </si>
  <si>
    <t>国家级奖</t>
  </si>
  <si>
    <t>JL2</t>
  </si>
  <si>
    <t>部省级奖</t>
  </si>
  <si>
    <t>JL3</t>
  </si>
  <si>
    <t>厅市级奖</t>
  </si>
  <si>
    <t>JL4</t>
  </si>
  <si>
    <t>泰州学院级奖</t>
  </si>
  <si>
    <t>JL5</t>
  </si>
  <si>
    <t>江苏开放大学级奖</t>
  </si>
  <si>
    <r>
      <t>音乐学院、美术学院、泰兴学院、公体部(</t>
    </r>
    <r>
      <rPr>
        <sz val="11"/>
        <color theme="1"/>
        <rFont val="楷体"/>
        <family val="3"/>
        <charset val="134"/>
      </rPr>
      <t>体育系</t>
    </r>
    <r>
      <rPr>
        <sz val="11"/>
        <color theme="1"/>
        <rFont val="宋体"/>
        <family val="3"/>
        <charset val="134"/>
      </rPr>
      <t>)、实验实训中心以及担任大学外语课程教学的专任教师</t>
    </r>
  </si>
  <si>
    <r>
      <t>基本分（</t>
    </r>
    <r>
      <rPr>
        <sz val="11"/>
        <color theme="1"/>
        <rFont val="楷体"/>
        <family val="3"/>
        <charset val="134"/>
      </rPr>
      <t>分/项</t>
    </r>
    <r>
      <rPr>
        <sz val="11"/>
        <color theme="1"/>
        <rFont val="宋体"/>
        <family val="3"/>
        <charset val="134"/>
      </rPr>
      <t>）</t>
    </r>
  </si>
  <si>
    <r>
      <t>其他项目（</t>
    </r>
    <r>
      <rPr>
        <sz val="11"/>
        <color theme="1"/>
        <rFont val="楷体"/>
        <family val="3"/>
        <charset val="134"/>
      </rPr>
      <t>横向项目等</t>
    </r>
    <r>
      <rPr>
        <sz val="11"/>
        <color theme="1"/>
        <rFont val="宋体"/>
        <family val="3"/>
        <charset val="134"/>
      </rPr>
      <t>）</t>
    </r>
  </si>
  <si>
    <r>
      <t>在正式出版的论文集发表论文（</t>
    </r>
    <r>
      <rPr>
        <sz val="11"/>
        <color theme="1"/>
        <rFont val="楷体"/>
        <family val="3"/>
        <charset val="134"/>
      </rPr>
      <t>限首次发表</t>
    </r>
    <r>
      <rPr>
        <sz val="11"/>
        <color theme="1"/>
        <rFont val="宋体"/>
        <family val="3"/>
        <charset val="134"/>
      </rPr>
      <t>）</t>
    </r>
  </si>
  <si>
    <r>
      <t>学术编著（</t>
    </r>
    <r>
      <rPr>
        <sz val="11"/>
        <color theme="1"/>
        <rFont val="楷体"/>
        <family val="3"/>
        <charset val="134"/>
      </rPr>
      <t>含正式出版的调研报告</t>
    </r>
    <r>
      <rPr>
        <sz val="11"/>
        <color theme="1"/>
        <rFont val="宋体"/>
        <family val="3"/>
        <charset val="134"/>
      </rPr>
      <t>）、学术译著、高校教材</t>
    </r>
  </si>
  <si>
    <t>获奖科研成果计分标准</t>
  </si>
  <si>
    <t>一等奖</t>
    <phoneticPr fontId="2" type="noConversion"/>
  </si>
  <si>
    <t>二等奖</t>
    <phoneticPr fontId="2" type="noConversion"/>
  </si>
  <si>
    <t>三等奖</t>
    <phoneticPr fontId="2" type="noConversion"/>
  </si>
  <si>
    <t>项目类型计分标准</t>
    <phoneticPr fontId="2" type="noConversion"/>
  </si>
  <si>
    <t>总分
合计</t>
    <phoneticPr fontId="2" type="noConversion"/>
  </si>
  <si>
    <t>奖励
类别</t>
    <phoneticPr fontId="2" type="noConversion"/>
  </si>
  <si>
    <t>净收益
(万元)</t>
    <phoneticPr fontId="2" type="noConversion"/>
  </si>
  <si>
    <t>项目
分</t>
    <phoneticPr fontId="2" type="noConversion"/>
  </si>
  <si>
    <t>经费
分</t>
    <phoneticPr fontId="2" type="noConversion"/>
  </si>
  <si>
    <t>标准
定额</t>
    <phoneticPr fontId="2" type="noConversion"/>
  </si>
  <si>
    <t>JZ2</t>
  </si>
  <si>
    <t>获得经济效益来源</t>
  </si>
  <si>
    <t>JZ1</t>
  </si>
  <si>
    <t>专利许可转让实施</t>
  </si>
  <si>
    <t>其他技术转让和科技开发</t>
  </si>
  <si>
    <t>发表
时间</t>
    <phoneticPr fontId="2" type="noConversion"/>
  </si>
  <si>
    <t>论文
字数</t>
    <phoneticPr fontId="2" type="noConversion"/>
  </si>
  <si>
    <t>教材类别</t>
    <phoneticPr fontId="2" type="noConversion"/>
  </si>
  <si>
    <t>比例</t>
    <phoneticPr fontId="2" type="noConversion"/>
  </si>
  <si>
    <t>计分1</t>
    <phoneticPr fontId="2" type="noConversion"/>
  </si>
  <si>
    <t>第一完成人</t>
    <phoneticPr fontId="2" type="noConversion"/>
  </si>
  <si>
    <t>第二完成人</t>
    <phoneticPr fontId="2" type="noConversion"/>
  </si>
  <si>
    <t>第三完成人</t>
    <phoneticPr fontId="2" type="noConversion"/>
  </si>
  <si>
    <t>第四完成人</t>
    <phoneticPr fontId="2" type="noConversion"/>
  </si>
  <si>
    <t>第五完成人</t>
    <phoneticPr fontId="2" type="noConversion"/>
  </si>
  <si>
    <t>第六完成人</t>
    <phoneticPr fontId="2" type="noConversion"/>
  </si>
  <si>
    <t>第七完成人</t>
    <phoneticPr fontId="2" type="noConversion"/>
  </si>
  <si>
    <t>备注</t>
    <phoneticPr fontId="2" type="noConversion"/>
  </si>
  <si>
    <t>计分
2</t>
    <phoneticPr fontId="2" type="noConversion"/>
  </si>
  <si>
    <t>计分</t>
    <phoneticPr fontId="2" type="noConversion"/>
  </si>
  <si>
    <r>
      <t>著作总字数
（</t>
    </r>
    <r>
      <rPr>
        <b/>
        <sz val="10"/>
        <color rgb="FFFF0000"/>
        <rFont val="宋体"/>
        <family val="3"/>
        <charset val="134"/>
        <scheme val="minor"/>
      </rPr>
      <t>万字</t>
    </r>
    <r>
      <rPr>
        <b/>
        <sz val="10"/>
        <color theme="1"/>
        <rFont val="宋体"/>
        <family val="3"/>
        <charset val="134"/>
        <scheme val="minor"/>
      </rPr>
      <t>）</t>
    </r>
    <phoneticPr fontId="2" type="noConversion"/>
  </si>
  <si>
    <t>部编</t>
    <phoneticPr fontId="2" type="noConversion"/>
  </si>
  <si>
    <t>省编</t>
    <phoneticPr fontId="2" type="noConversion"/>
  </si>
  <si>
    <t>自编</t>
    <phoneticPr fontId="2" type="noConversion"/>
  </si>
  <si>
    <t>高校教材计分比例</t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</si>
  <si>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（高校教材填写）</t>
    </r>
    <r>
      <rPr>
        <b/>
        <sz val="10"/>
        <color theme="1"/>
        <rFont val="宋体"/>
        <family val="3"/>
        <charset val="134"/>
        <scheme val="minor"/>
      </rPr>
      <t xml:space="preserve">
高校教材类别</t>
    </r>
    <phoneticPr fontId="2" type="noConversion"/>
  </si>
  <si>
    <t>计分</t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</si>
  <si>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(JL1、JL2
填写）</t>
    </r>
    <r>
      <rPr>
        <b/>
        <sz val="10"/>
        <color theme="1"/>
        <rFont val="宋体"/>
        <family val="3"/>
        <charset val="134"/>
        <scheme val="minor"/>
      </rPr>
      <t xml:space="preserve">
承担角色</t>
    </r>
    <phoneticPr fontId="2" type="noConversion"/>
  </si>
  <si>
    <t>JD2</t>
  </si>
  <si>
    <t>科研成果</t>
    <phoneticPr fontId="2" type="noConversion"/>
  </si>
  <si>
    <r>
      <rPr>
        <b/>
        <sz val="9"/>
        <color rgb="FFFF0000"/>
        <rFont val="宋体"/>
        <family val="3"/>
        <charset val="134"/>
        <scheme val="minor"/>
      </rPr>
      <t>高校教材</t>
    </r>
    <r>
      <rPr>
        <b/>
        <sz val="10"/>
        <color theme="1"/>
        <rFont val="宋体"/>
        <family val="3"/>
        <charset val="134"/>
        <scheme val="minor"/>
      </rPr>
      <t xml:space="preserve">
高校教材类别</t>
    </r>
    <phoneticPr fontId="2" type="noConversion"/>
  </si>
  <si>
    <t>出版社计分系数</t>
    <phoneticPr fontId="2" type="noConversion"/>
  </si>
  <si>
    <t>JL2</t>
    <phoneticPr fontId="2" type="noConversion"/>
  </si>
  <si>
    <t>技术转让和科技类开发成果计分标准</t>
    <phoneticPr fontId="2" type="noConversion"/>
  </si>
  <si>
    <t>评审鉴定成果类型</t>
  </si>
  <si>
    <t>JD1</t>
  </si>
  <si>
    <t>发明专利</t>
  </si>
  <si>
    <t>实用新型专利</t>
  </si>
  <si>
    <t>JD3</t>
  </si>
  <si>
    <t>外观设计、软件著作权等</t>
  </si>
  <si>
    <t>评审鉴定类成果计分标准</t>
    <phoneticPr fontId="2" type="noConversion"/>
  </si>
  <si>
    <r>
      <t>计分标准（</t>
    </r>
    <r>
      <rPr>
        <sz val="11"/>
        <color theme="1"/>
        <rFont val="楷体"/>
        <family val="3"/>
        <charset val="134"/>
      </rPr>
      <t>分/项</t>
    </r>
    <r>
      <rPr>
        <sz val="11"/>
        <color theme="1"/>
        <rFont val="宋体"/>
        <family val="3"/>
        <charset val="134"/>
      </rPr>
      <t>）</t>
    </r>
  </si>
  <si>
    <r>
      <t>计分标准（</t>
    </r>
    <r>
      <rPr>
        <sz val="11"/>
        <color theme="1"/>
        <rFont val="楷体"/>
        <family val="3"/>
        <charset val="134"/>
      </rPr>
      <t>分/万元</t>
    </r>
    <r>
      <rPr>
        <sz val="11"/>
        <color theme="1"/>
        <rFont val="宋体"/>
        <family val="3"/>
        <charset val="134"/>
      </rPr>
      <t>）</t>
    </r>
  </si>
  <si>
    <t>专业技术职称</t>
    <phoneticPr fontId="2" type="noConversion"/>
  </si>
  <si>
    <t>人员类别</t>
    <phoneticPr fontId="2" type="noConversion"/>
  </si>
  <si>
    <t>下拨
经费
(万元)</t>
    <phoneticPr fontId="2" type="noConversion"/>
  </si>
  <si>
    <t>出版
时间</t>
    <phoneticPr fontId="2" type="noConversion"/>
  </si>
  <si>
    <t>取得
时间</t>
    <phoneticPr fontId="2" type="noConversion"/>
  </si>
  <si>
    <t>获奖
时间</t>
    <phoneticPr fontId="2" type="noConversion"/>
  </si>
  <si>
    <t>下拨经费
(万元)</t>
    <phoneticPr fontId="2" type="noConversion"/>
  </si>
  <si>
    <t>出版
时间</t>
    <phoneticPr fontId="2" type="noConversion"/>
  </si>
  <si>
    <t>取得
时间</t>
    <phoneticPr fontId="2" type="noConversion"/>
  </si>
  <si>
    <t>立项时间</t>
    <phoneticPr fontId="2" type="noConversion"/>
  </si>
  <si>
    <t>学术论文类</t>
    <phoneticPr fontId="2" type="noConversion"/>
  </si>
  <si>
    <t>著作类</t>
    <phoneticPr fontId="2" type="noConversion"/>
  </si>
  <si>
    <t>评审鉴定类</t>
    <phoneticPr fontId="2" type="noConversion"/>
  </si>
  <si>
    <t>技术转让和科技开放类</t>
    <phoneticPr fontId="2" type="noConversion"/>
  </si>
  <si>
    <t>获奖类</t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</si>
  <si>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（高校教材填写）</t>
    </r>
    <r>
      <rPr>
        <b/>
        <sz val="10"/>
        <color theme="1"/>
        <rFont val="宋体"/>
        <family val="3"/>
        <charset val="134"/>
        <scheme val="minor"/>
      </rPr>
      <t xml:space="preserve">
编写角色</t>
    </r>
    <phoneticPr fontId="2" type="noConversion"/>
  </si>
  <si>
    <r>
      <rPr>
        <b/>
        <sz val="10"/>
        <color rgb="FFFF0000"/>
        <rFont val="宋体"/>
        <family val="3"/>
        <charset val="134"/>
        <scheme val="minor"/>
      </rPr>
      <t>(高校教材填写）</t>
    </r>
    <r>
      <rPr>
        <b/>
        <sz val="10"/>
        <color theme="1"/>
        <rFont val="宋体"/>
        <family val="3"/>
        <charset val="134"/>
        <scheme val="minor"/>
      </rPr>
      <t xml:space="preserve">
编写字数
(</t>
    </r>
    <r>
      <rPr>
        <b/>
        <sz val="10"/>
        <color rgb="FFFF0000"/>
        <rFont val="宋体"/>
        <family val="3"/>
        <charset val="134"/>
        <scheme val="minor"/>
      </rPr>
      <t>万字</t>
    </r>
    <r>
      <rPr>
        <b/>
        <sz val="10"/>
        <color theme="1"/>
        <rFont val="宋体"/>
        <family val="3"/>
        <charset val="134"/>
        <scheme val="minor"/>
      </rPr>
      <t>)</t>
    </r>
    <phoneticPr fontId="2" type="noConversion"/>
  </si>
  <si>
    <t>多人合作项目计分比例标准</t>
    <phoneticPr fontId="2" type="noConversion"/>
  </si>
  <si>
    <t>多单位合作获奖科研成果计分比例标准</t>
    <phoneticPr fontId="2" type="noConversion"/>
  </si>
  <si>
    <t>立项时间</t>
    <phoneticPr fontId="2" type="noConversion"/>
  </si>
  <si>
    <t>著作类</t>
    <phoneticPr fontId="2" type="noConversion"/>
  </si>
  <si>
    <t>评审鉴定类</t>
    <phoneticPr fontId="2" type="noConversion"/>
  </si>
  <si>
    <t>科研成果</t>
    <phoneticPr fontId="2" type="noConversion"/>
  </si>
  <si>
    <t>科研成果</t>
    <phoneticPr fontId="2" type="noConversion"/>
  </si>
  <si>
    <r>
      <rPr>
        <b/>
        <sz val="9"/>
        <color rgb="FFFF0000"/>
        <rFont val="宋体"/>
        <family val="3"/>
        <charset val="134"/>
        <scheme val="minor"/>
      </rPr>
      <t>高校教材</t>
    </r>
    <r>
      <rPr>
        <b/>
        <sz val="10"/>
        <color theme="1"/>
        <rFont val="宋体"/>
        <family val="3"/>
        <charset val="134"/>
        <scheme val="minor"/>
      </rPr>
      <t xml:space="preserve">
编写角色</t>
    </r>
    <phoneticPr fontId="2" type="noConversion"/>
  </si>
  <si>
    <r>
      <t>著作
 总字数
（</t>
    </r>
    <r>
      <rPr>
        <b/>
        <sz val="6"/>
        <color rgb="FFFF0000"/>
        <rFont val="宋体"/>
        <family val="3"/>
        <charset val="134"/>
        <scheme val="minor"/>
      </rPr>
      <t>万字</t>
    </r>
    <r>
      <rPr>
        <b/>
        <sz val="6"/>
        <color theme="1"/>
        <rFont val="宋体"/>
        <family val="3"/>
        <charset val="134"/>
        <scheme val="minor"/>
      </rPr>
      <t>）</t>
    </r>
    <phoneticPr fontId="2" type="noConversion"/>
  </si>
  <si>
    <r>
      <rPr>
        <b/>
        <sz val="8"/>
        <color rgb="FFFF0000"/>
        <rFont val="宋体"/>
        <family val="3"/>
        <charset val="134"/>
        <scheme val="minor"/>
      </rPr>
      <t>高校教材</t>
    </r>
    <r>
      <rPr>
        <b/>
        <sz val="8"/>
        <color theme="1"/>
        <rFont val="宋体"/>
        <family val="3"/>
        <charset val="134"/>
        <scheme val="minor"/>
      </rPr>
      <t xml:space="preserve">
编写字数
(</t>
    </r>
    <r>
      <rPr>
        <b/>
        <sz val="8"/>
        <color rgb="FFFF0000"/>
        <rFont val="宋体"/>
        <family val="3"/>
        <charset val="134"/>
        <scheme val="minor"/>
      </rPr>
      <t>万字</t>
    </r>
    <r>
      <rPr>
        <b/>
        <sz val="8"/>
        <color theme="1"/>
        <rFont val="宋体"/>
        <family val="3"/>
        <charset val="134"/>
        <scheme val="minor"/>
      </rPr>
      <t>)</t>
    </r>
    <phoneticPr fontId="2" type="noConversion"/>
  </si>
  <si>
    <t>标准
定额</t>
    <phoneticPr fontId="2" type="noConversion"/>
  </si>
  <si>
    <r>
      <rPr>
        <b/>
        <sz val="8"/>
        <color rgb="FFFF0000"/>
        <rFont val="宋体"/>
        <family val="3"/>
        <charset val="134"/>
        <scheme val="minor"/>
      </rPr>
      <t>JL1/
JL2</t>
    </r>
    <r>
      <rPr>
        <b/>
        <sz val="8"/>
        <color theme="1"/>
        <rFont val="宋体"/>
        <family val="3"/>
        <charset val="134"/>
        <scheme val="minor"/>
      </rPr>
      <t xml:space="preserve">
承担
角色</t>
    </r>
    <phoneticPr fontId="2" type="noConversion"/>
  </si>
  <si>
    <t>受理证书取得
时间</t>
    <phoneticPr fontId="2" type="noConversion"/>
  </si>
  <si>
    <t>鉴定证书取得
时间</t>
    <phoneticPr fontId="2" type="noConversion"/>
  </si>
  <si>
    <t xml:space="preserve">填表人的承诺：
   我承诺恪守学术规范，对本人填写的各项内容的真实性负责。若有弄虚作假，愿意按学校相关规定处理。
                                       填表人（签字）：               日期：           
</t>
    <phoneticPr fontId="2" type="noConversion"/>
  </si>
  <si>
    <t>2014年度泰州学院科研工作量统计表</t>
    <phoneticPr fontId="2" type="noConversion"/>
  </si>
  <si>
    <r>
      <rPr>
        <sz val="16"/>
        <color theme="1"/>
        <rFont val="宋体"/>
        <family val="3"/>
        <charset val="134"/>
      </rPr>
      <t xml:space="preserve">                          </t>
    </r>
    <r>
      <rPr>
        <sz val="16"/>
        <color theme="1"/>
        <rFont val="黑体"/>
        <family val="3"/>
        <charset val="134"/>
      </rPr>
      <t xml:space="preserve">2014年度个人科研情况统计表
</t>
    </r>
    <r>
      <rPr>
        <sz val="12"/>
        <color theme="1"/>
        <rFont val="宋体"/>
        <family val="3"/>
        <charset val="134"/>
      </rPr>
      <t>填表说明：</t>
    </r>
    <r>
      <rPr>
        <sz val="16"/>
        <color theme="1"/>
        <rFont val="黑体"/>
        <family val="3"/>
        <charset val="134"/>
      </rPr>
      <t xml:space="preserve">
</t>
    </r>
    <r>
      <rPr>
        <sz val="11"/>
        <color theme="1"/>
        <rFont val="宋体"/>
        <family val="3"/>
        <charset val="134"/>
      </rPr>
      <t>1、本表格仅供打印核对情况使用。
2、只需填写黄色的姓名栏，即可从“工作量统计”表中自动获取相应的个人信息。
3、如人员项目数超过预留的空行，可插入新行后将上一行的内容复制下来即可。</t>
    </r>
    <phoneticPr fontId="2" type="noConversion"/>
  </si>
  <si>
    <r>
      <t>填表说明：
1、个人信息填写“工作量统计”表，“打印表”供打印核对信息填写。
2、灰色列自己填写，蓝色列从下拉列表选择，绿色列自动生成。
3、鼠标放至右上角有红色三角标记的列名可显示相关注释。
4、每位老师可以有多行数据，同一行可以填写多个项目。有多个项目时，请尽量将第一行填满再加行填写（</t>
    </r>
    <r>
      <rPr>
        <b/>
        <sz val="11"/>
        <color rgb="FFFF0000"/>
        <rFont val="黑体"/>
        <family val="3"/>
        <charset val="134"/>
      </rPr>
      <t>注：每行均需要填写姓名</t>
    </r>
    <r>
      <rPr>
        <b/>
        <sz val="11"/>
        <color theme="1"/>
        <rFont val="黑体"/>
        <family val="3"/>
        <charset val="134"/>
      </rPr>
      <t>）。
5、如有其他情况，请在备注栏备注。</t>
    </r>
    <r>
      <rPr>
        <sz val="11"/>
        <color theme="1"/>
        <rFont val="黑体"/>
        <family val="3"/>
        <charset val="134"/>
      </rPr>
      <t xml:space="preserve">
</t>
    </r>
    <phoneticPr fontId="2" type="noConversion"/>
  </si>
  <si>
    <t>所属单位</t>
    <phoneticPr fontId="2" type="noConversion"/>
  </si>
  <si>
    <t>所属
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</si>
</sst>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33">
    <font>
      <sz val="11"/>
      <color theme="1"/>
      <name val="宋体"/>
      <family val="2"/>
      <charset val="134"/>
      <scheme val="minor"/>
    </font>
    <font>
      <b/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9"/>
      <color indexed="81"/>
      <name val="宋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1"/>
      <color indexed="81"/>
      <name val="宋体"/>
      <family val="3"/>
      <charset val="134"/>
    </font>
    <font>
      <b/>
      <sz val="11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Calibri"/>
      <family val="2"/>
    </font>
    <font>
      <sz val="11"/>
      <color theme="1"/>
      <name val="宋体"/>
      <family val="3"/>
      <charset val="134"/>
    </font>
    <font>
      <sz val="11"/>
      <color theme="1"/>
      <name val="楷体"/>
      <family val="3"/>
      <charset val="134"/>
    </font>
    <font>
      <sz val="11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9"/>
      <color indexed="8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1"/>
      <name val="宋体"/>
      <family val="3"/>
      <charset val="134"/>
    </font>
    <font>
      <sz val="12"/>
      <color indexed="81"/>
      <name val="宋体"/>
      <family val="3"/>
      <charset val="134"/>
    </font>
    <font>
      <sz val="11"/>
      <color indexed="8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6"/>
      <color theme="1"/>
      <name val="黑体"/>
      <family val="3"/>
      <charset val="134"/>
    </font>
    <font>
      <sz val="11"/>
      <name val="宋体"/>
      <family val="2"/>
      <charset val="134"/>
      <scheme val="minor"/>
    </font>
    <font>
      <b/>
      <sz val="14"/>
      <color indexed="81"/>
      <name val="宋体"/>
      <family val="3"/>
      <charset val="134"/>
    </font>
    <font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8"/>
      <color theme="1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b/>
      <sz val="6"/>
      <color theme="1"/>
      <name val="宋体"/>
      <family val="3"/>
      <charset val="134"/>
      <scheme val="minor"/>
    </font>
    <font>
      <b/>
      <sz val="6"/>
      <color rgb="FFFF0000"/>
      <name val="宋体"/>
      <family val="3"/>
      <charset val="134"/>
      <scheme val="minor"/>
    </font>
    <font>
      <b/>
      <sz val="11"/>
      <color rgb="FFFF0000"/>
      <name val="黑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hidden="1"/>
    </xf>
    <xf numFmtId="0" fontId="10" fillId="0" borderId="2" xfId="0" applyFont="1" applyFill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Protection="1">
      <alignment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/>
    </xf>
    <xf numFmtId="0" fontId="14" fillId="0" borderId="0" xfId="0" applyFont="1">
      <alignment vertical="center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/>
    </xf>
    <xf numFmtId="0" fontId="5" fillId="0" borderId="2" xfId="0" applyFont="1" applyBorder="1" applyProtection="1">
      <alignment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/>
    </xf>
    <xf numFmtId="0" fontId="5" fillId="0" borderId="2" xfId="0" applyNumberFormat="1" applyFont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Protection="1">
      <alignment vertical="center"/>
      <protection locked="0"/>
    </xf>
    <xf numFmtId="0" fontId="5" fillId="0" borderId="0" xfId="0" applyFont="1" applyFill="1" applyProtection="1">
      <alignment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24" fillId="7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</xf>
    <xf numFmtId="176" fontId="0" fillId="0" borderId="2" xfId="0" applyNumberFormat="1" applyBorder="1" applyAlignment="1" applyProtection="1">
      <alignment horizontal="center" vertical="center"/>
      <protection hidden="1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/>
    </xf>
    <xf numFmtId="0" fontId="28" fillId="2" borderId="2" xfId="0" applyFont="1" applyFill="1" applyBorder="1" applyAlignment="1" applyProtection="1">
      <alignment horizontal="center" vertical="center" wrapText="1"/>
    </xf>
    <xf numFmtId="0" fontId="30" fillId="2" borderId="2" xfId="0" applyFont="1" applyFill="1" applyBorder="1" applyAlignment="1" applyProtection="1">
      <alignment horizontal="center" vertical="center" wrapText="1"/>
    </xf>
    <xf numFmtId="0" fontId="28" fillId="2" borderId="3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center" vertical="center"/>
    </xf>
    <xf numFmtId="0" fontId="6" fillId="6" borderId="2" xfId="0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4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4" borderId="5" xfId="0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left" vertical="top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BJ500"/>
  <sheetViews>
    <sheetView tabSelected="1" zoomScaleNormal="100" workbookViewId="0">
      <selection activeCell="C6" sqref="C6"/>
    </sheetView>
  </sheetViews>
  <sheetFormatPr defaultRowHeight="13.5"/>
  <cols>
    <col min="1" max="1" width="4.625" style="1" customWidth="1"/>
    <col min="2" max="2" width="8.25" style="1" customWidth="1"/>
    <col min="3" max="3" width="18.125" style="1" customWidth="1"/>
    <col min="4" max="4" width="6.25" style="1" customWidth="1"/>
    <col min="5" max="6" width="5.375" style="1" customWidth="1"/>
    <col min="7" max="7" width="14.125" style="1" customWidth="1"/>
    <col min="8" max="8" width="8.75" style="1" customWidth="1"/>
    <col min="9" max="10" width="5.375" style="1" customWidth="1"/>
    <col min="11" max="11" width="6.625" style="1" customWidth="1"/>
    <col min="12" max="12" width="5.875" style="16" hidden="1" customWidth="1"/>
    <col min="13" max="13" width="10.125" style="1" customWidth="1"/>
    <col min="14" max="14" width="6.375" style="1" customWidth="1"/>
    <col min="15" max="15" width="7.125" style="1" hidden="1" customWidth="1"/>
    <col min="16" max="16" width="5.625" style="1" customWidth="1"/>
    <col min="17" max="17" width="22.5" style="1" customWidth="1"/>
    <col min="18" max="18" width="9" style="1"/>
    <col min="19" max="19" width="7.875" style="1" customWidth="1"/>
    <col min="20" max="20" width="4.625" style="1" customWidth="1"/>
    <col min="21" max="22" width="5.375" style="1" customWidth="1"/>
    <col min="23" max="24" width="9" style="1"/>
    <col min="25" max="25" width="8.5" style="1" customWidth="1"/>
    <col min="26" max="26" width="9.125" style="1" customWidth="1"/>
    <col min="27" max="27" width="4.875" style="1" customWidth="1"/>
    <col min="28" max="28" width="11.125" style="1" customWidth="1"/>
    <col min="29" max="29" width="14.75" style="1" customWidth="1"/>
    <col min="30" max="30" width="15.875" style="1" customWidth="1"/>
    <col min="31" max="31" width="16.25" style="1" customWidth="1"/>
    <col min="32" max="32" width="6.75" style="1" hidden="1" customWidth="1"/>
    <col min="33" max="33" width="5.375" style="1" hidden="1" customWidth="1"/>
    <col min="34" max="34" width="5.375" style="1" customWidth="1"/>
    <col min="35" max="35" width="10.75" style="1" customWidth="1"/>
    <col min="36" max="37" width="8.75" style="1" customWidth="1"/>
    <col min="38" max="39" width="5.375" style="1" customWidth="1"/>
    <col min="40" max="40" width="12.375" style="1" customWidth="1"/>
    <col min="41" max="41" width="8" style="1" customWidth="1"/>
    <col min="42" max="42" width="7.625" style="1" customWidth="1"/>
    <col min="43" max="43" width="6.25" style="1" customWidth="1"/>
    <col min="44" max="44" width="5.625" style="1" customWidth="1"/>
    <col min="45" max="45" width="14.375" style="1" customWidth="1"/>
    <col min="46" max="46" width="8.375" style="1" customWidth="1"/>
    <col min="47" max="47" width="5.375" style="1" customWidth="1"/>
    <col min="48" max="48" width="8.875" style="1" customWidth="1"/>
    <col min="49" max="49" width="10.75" style="1" customWidth="1"/>
    <col min="50" max="50" width="5.875" style="1" hidden="1" customWidth="1"/>
    <col min="51" max="51" width="6.875" style="1" customWidth="1"/>
    <col min="52" max="52" width="7.25" style="1" customWidth="1"/>
    <col min="53" max="16384" width="9" style="1"/>
  </cols>
  <sheetData>
    <row r="1" spans="1:62" s="20" customFormat="1" ht="48.75" customHeight="1">
      <c r="A1" s="95" t="s">
        <v>225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42"/>
    </row>
    <row r="2" spans="1:62" s="20" customFormat="1" ht="98.25" customHeight="1">
      <c r="A2" s="102" t="s">
        <v>227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43"/>
    </row>
    <row r="3" spans="1:62" s="22" customFormat="1" ht="18" customHeight="1">
      <c r="A3" s="80" t="s">
        <v>1</v>
      </c>
      <c r="B3" s="80" t="s">
        <v>0</v>
      </c>
      <c r="C3" s="93" t="s">
        <v>229</v>
      </c>
      <c r="D3" s="93" t="s">
        <v>4</v>
      </c>
      <c r="E3" s="93" t="s">
        <v>18</v>
      </c>
      <c r="F3" s="99" t="s">
        <v>149</v>
      </c>
      <c r="G3" s="80" t="s">
        <v>2</v>
      </c>
      <c r="H3" s="80"/>
      <c r="I3" s="80"/>
      <c r="J3" s="80"/>
      <c r="K3" s="80"/>
      <c r="L3" s="80"/>
      <c r="M3" s="80"/>
      <c r="N3" s="80"/>
      <c r="O3" s="80"/>
      <c r="P3" s="80"/>
      <c r="Q3" s="80" t="s">
        <v>3</v>
      </c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5" t="s">
        <v>144</v>
      </c>
      <c r="BA3" s="84" t="s">
        <v>167</v>
      </c>
      <c r="BB3" s="21"/>
      <c r="BC3" s="21"/>
      <c r="BD3" s="21"/>
      <c r="BE3" s="21"/>
      <c r="BF3" s="21"/>
      <c r="BG3" s="21"/>
      <c r="BH3" s="21"/>
      <c r="BI3" s="21"/>
      <c r="BJ3" s="21"/>
    </row>
    <row r="4" spans="1:62" s="22" customFormat="1" ht="23.25" customHeight="1">
      <c r="A4" s="80"/>
      <c r="B4" s="80"/>
      <c r="C4" s="93"/>
      <c r="D4" s="93"/>
      <c r="E4" s="93"/>
      <c r="F4" s="100"/>
      <c r="G4" s="89" t="s">
        <v>10</v>
      </c>
      <c r="H4" s="87" t="s">
        <v>202</v>
      </c>
      <c r="I4" s="93" t="s">
        <v>19</v>
      </c>
      <c r="J4" s="93" t="s">
        <v>20</v>
      </c>
      <c r="K4" s="93" t="s">
        <v>21</v>
      </c>
      <c r="L4" s="92" t="s">
        <v>147</v>
      </c>
      <c r="M4" s="87" t="s">
        <v>29</v>
      </c>
      <c r="N4" s="90" t="s">
        <v>195</v>
      </c>
      <c r="O4" s="92" t="s">
        <v>148</v>
      </c>
      <c r="P4" s="105" t="s">
        <v>28</v>
      </c>
      <c r="Q4" s="89" t="s">
        <v>203</v>
      </c>
      <c r="R4" s="89"/>
      <c r="S4" s="89"/>
      <c r="T4" s="89"/>
      <c r="U4" s="89"/>
      <c r="V4" s="89"/>
      <c r="W4" s="96" t="s">
        <v>204</v>
      </c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8"/>
      <c r="AI4" s="96" t="s">
        <v>205</v>
      </c>
      <c r="AJ4" s="97"/>
      <c r="AK4" s="97"/>
      <c r="AL4" s="97"/>
      <c r="AM4" s="98"/>
      <c r="AN4" s="96" t="s">
        <v>206</v>
      </c>
      <c r="AO4" s="97"/>
      <c r="AP4" s="97"/>
      <c r="AQ4" s="97"/>
      <c r="AR4" s="98"/>
      <c r="AS4" s="81" t="s">
        <v>207</v>
      </c>
      <c r="AT4" s="82"/>
      <c r="AU4" s="82"/>
      <c r="AV4" s="82"/>
      <c r="AW4" s="82"/>
      <c r="AX4" s="82"/>
      <c r="AY4" s="83"/>
      <c r="AZ4" s="86"/>
      <c r="BA4" s="84"/>
      <c r="BB4" s="21"/>
      <c r="BC4" s="21"/>
      <c r="BD4" s="21"/>
      <c r="BE4" s="21"/>
      <c r="BF4" s="21"/>
      <c r="BG4" s="21"/>
      <c r="BH4" s="21"/>
      <c r="BI4" s="21"/>
      <c r="BJ4" s="21"/>
    </row>
    <row r="5" spans="1:62" s="22" customFormat="1" ht="39" customHeight="1">
      <c r="A5" s="80"/>
      <c r="B5" s="80"/>
      <c r="C5" s="93"/>
      <c r="D5" s="93"/>
      <c r="E5" s="93"/>
      <c r="F5" s="101"/>
      <c r="G5" s="89"/>
      <c r="H5" s="88"/>
      <c r="I5" s="93"/>
      <c r="J5" s="93"/>
      <c r="K5" s="94"/>
      <c r="L5" s="92"/>
      <c r="M5" s="88"/>
      <c r="N5" s="91"/>
      <c r="O5" s="92"/>
      <c r="P5" s="106"/>
      <c r="Q5" s="23" t="s">
        <v>11</v>
      </c>
      <c r="R5" s="23" t="s">
        <v>26</v>
      </c>
      <c r="S5" s="63" t="s">
        <v>155</v>
      </c>
      <c r="T5" s="30" t="s">
        <v>156</v>
      </c>
      <c r="U5" s="24" t="s">
        <v>22</v>
      </c>
      <c r="V5" s="25" t="s">
        <v>12</v>
      </c>
      <c r="W5" s="26" t="s">
        <v>13</v>
      </c>
      <c r="X5" s="26" t="s">
        <v>27</v>
      </c>
      <c r="Y5" s="63" t="s">
        <v>196</v>
      </c>
      <c r="Z5" s="24" t="s">
        <v>30</v>
      </c>
      <c r="AA5" s="24" t="s">
        <v>23</v>
      </c>
      <c r="AB5" s="39" t="s">
        <v>170</v>
      </c>
      <c r="AC5" s="41" t="s">
        <v>175</v>
      </c>
      <c r="AD5" s="41" t="s">
        <v>208</v>
      </c>
      <c r="AE5" s="26" t="s">
        <v>209</v>
      </c>
      <c r="AF5" s="25" t="s">
        <v>159</v>
      </c>
      <c r="AG5" s="29" t="s">
        <v>168</v>
      </c>
      <c r="AH5" s="40" t="s">
        <v>169</v>
      </c>
      <c r="AI5" s="26" t="s">
        <v>25</v>
      </c>
      <c r="AJ5" s="63" t="s">
        <v>222</v>
      </c>
      <c r="AK5" s="73" t="s">
        <v>223</v>
      </c>
      <c r="AL5" s="24" t="s">
        <v>24</v>
      </c>
      <c r="AM5" s="25" t="s">
        <v>14</v>
      </c>
      <c r="AN5" s="26" t="s">
        <v>25</v>
      </c>
      <c r="AO5" s="63" t="s">
        <v>197</v>
      </c>
      <c r="AP5" s="24" t="s">
        <v>15</v>
      </c>
      <c r="AQ5" s="26" t="s">
        <v>146</v>
      </c>
      <c r="AR5" s="27" t="s">
        <v>16</v>
      </c>
      <c r="AS5" s="69" t="s">
        <v>31</v>
      </c>
      <c r="AT5" s="68" t="s">
        <v>198</v>
      </c>
      <c r="AU5" s="68" t="s">
        <v>145</v>
      </c>
      <c r="AV5" s="74" t="s">
        <v>17</v>
      </c>
      <c r="AW5" s="68" t="s">
        <v>177</v>
      </c>
      <c r="AX5" s="67" t="s">
        <v>159</v>
      </c>
      <c r="AY5" s="67" t="s">
        <v>176</v>
      </c>
      <c r="AZ5" s="86"/>
      <c r="BA5" s="84"/>
      <c r="BB5" s="21"/>
      <c r="BC5" s="21"/>
      <c r="BD5" s="21"/>
      <c r="BE5" s="21"/>
      <c r="BF5" s="21"/>
      <c r="BG5" s="21"/>
      <c r="BH5" s="21"/>
      <c r="BI5" s="21"/>
      <c r="BJ5" s="21"/>
    </row>
    <row r="6" spans="1:62" s="4" customFormat="1" ht="24" customHeight="1">
      <c r="A6" s="2"/>
      <c r="B6" s="5"/>
      <c r="C6" s="2"/>
      <c r="D6" s="2"/>
      <c r="E6" s="2"/>
      <c r="F6" s="18" t="str">
        <f>IF(OR(D6="",E6=""),"",VLOOKUP(D6,计分标准!$A$2:$C$10,3,0)*VLOOKUP(E6,计分标准!$A$13:$C$19,3,0))</f>
        <v/>
      </c>
      <c r="G6" s="2"/>
      <c r="H6" s="72"/>
      <c r="I6" s="2"/>
      <c r="J6" s="2"/>
      <c r="K6" s="2"/>
      <c r="L6" s="19" t="str">
        <f>IF(OR(I6="",J6="",K6=""),"",VLOOKUP(I6,计分标准!$A$23:$C$31,3,0)*INDEX(计分标准!$B$35:$I$42,MATCH(工作量统计!J6,计分标准!$A$35:$A$42,0),MATCH(工作量统计!K6,计分标准!$B$34:$I$34,0))/100)</f>
        <v/>
      </c>
      <c r="M6" s="2"/>
      <c r="N6" s="2"/>
      <c r="O6" s="17" t="str">
        <f>IF(M6="人文社会科学课题",N6,IF(M6="自然科学课题",N6/2,""))</f>
        <v/>
      </c>
      <c r="P6" s="17" t="str">
        <f>IF(O6="",L6,IF(AND(O6="",L6=""),"",L6+O6))</f>
        <v/>
      </c>
      <c r="Q6" s="59"/>
      <c r="R6" s="59"/>
      <c r="S6" s="72"/>
      <c r="T6" s="59"/>
      <c r="U6" s="59"/>
      <c r="V6" s="17" t="str">
        <f>IF(U6="","",VLOOKUP(U6,计分标准!$A$47:$C$55,3,0))</f>
        <v/>
      </c>
      <c r="W6" s="2"/>
      <c r="X6" s="2"/>
      <c r="Y6" s="72"/>
      <c r="Z6" s="2"/>
      <c r="AA6" s="2"/>
      <c r="AB6" s="2"/>
      <c r="AC6" s="78"/>
      <c r="AD6" s="78"/>
      <c r="AE6" s="44"/>
      <c r="AF6" s="17" t="str">
        <f>IF(OR(Z6="",AA6="",AB6=""),"",VLOOKUP(Z6,计分标准!$A$70:$B$73,2,0)*VLOOKUP(AA6,计分标准!$A$58:$C$61,3,0)*AB6/10)</f>
        <v/>
      </c>
      <c r="AG6" s="17" t="str">
        <f>IF(AC6="",AF6,VLOOKUP(AC6,计分标准!$A$64:$B$67,2,0)*AF6)</f>
        <v/>
      </c>
      <c r="AH6" s="17" t="str">
        <f>IF(OR(Z6="",AA6="",AB6=""),"",IF(AD6="BZ1",20+AG6*AE6/AB6,IF(AD6="BZ2",AG6*AE6/AB6,IF(AD6="BZ3",AG6*80%,IF(AD6="BZ4",AG6*20%,AG6)))))</f>
        <v/>
      </c>
      <c r="AI6" s="2"/>
      <c r="AJ6" s="72"/>
      <c r="AK6" s="72"/>
      <c r="AL6" s="2"/>
      <c r="AM6" s="17" t="str">
        <f>IF(AL6="JD1",120,IF(AL6="JD2",40,IF(AL6="JD3",20,"")))</f>
        <v/>
      </c>
      <c r="AN6" s="2"/>
      <c r="AO6" s="72"/>
      <c r="AP6" s="2"/>
      <c r="AQ6" s="2"/>
      <c r="AR6" s="17" t="str">
        <f>IF(AP6="JZ1",AQ6*30,IF(AP6="JZ2",AQ6*20,""))</f>
        <v/>
      </c>
      <c r="AS6" s="2"/>
      <c r="AT6" s="72"/>
      <c r="AU6" s="2"/>
      <c r="AV6" s="2"/>
      <c r="AW6" s="2"/>
      <c r="AX6" s="19" t="str">
        <f>IF(OR(AU6="",AV6=""),"",INDEX(计分标准!$C$77:$E$81,MATCH(工作量统计!AU6,计分标准!$A$77:$A$81,0),MATCH(工作量统计!AV6,计分标准!$C$76:$E$76,0)))</f>
        <v/>
      </c>
      <c r="AY6" s="79" t="str">
        <f>IF(AW6="",AX6,AX6*INDEX(计分标准!$C$97:$I$101,MATCH(AU6,计分标准!$A$97:$A$101,0),MATCH(AW6,计分标准!$C$96:$I$96,0)))</f>
        <v/>
      </c>
      <c r="AZ6" s="17" t="str">
        <f>IF(SUM(AR6,AY6,AM6,AH6,V6,P6)=0,"",SUM(AR6,AY6,AM6,AH6,V6,P6))</f>
        <v/>
      </c>
      <c r="BA6" s="38"/>
      <c r="BB6" s="3"/>
      <c r="BC6" s="3"/>
      <c r="BD6" s="3"/>
      <c r="BE6" s="3"/>
      <c r="BF6" s="3"/>
      <c r="BG6" s="3"/>
      <c r="BH6" s="3"/>
      <c r="BI6" s="3"/>
      <c r="BJ6" s="3"/>
    </row>
    <row r="7" spans="1:62" s="4" customFormat="1" ht="21" customHeight="1">
      <c r="A7" s="2"/>
      <c r="B7" s="5"/>
      <c r="C7" s="2"/>
      <c r="D7" s="2"/>
      <c r="E7" s="2"/>
      <c r="F7" s="18" t="str">
        <f>IF(OR(D7="",E7=""),"",VLOOKUP(D7,计分标准!$A$2:$C$10,3,0)*VLOOKUP(E7,计分标准!$A$13:$C$19,3,0))</f>
        <v/>
      </c>
      <c r="G7" s="2"/>
      <c r="H7" s="72"/>
      <c r="I7" s="2"/>
      <c r="J7" s="2"/>
      <c r="K7" s="2"/>
      <c r="L7" s="19" t="str">
        <f>IF(OR(I7="",J7="",K7=""),"",VLOOKUP(I7,计分标准!$A$23:$C$31,3,0)*INDEX(计分标准!$B$35:$I$42,MATCH(工作量统计!J7,计分标准!$A$35:$A$42,0),MATCH(工作量统计!K7,计分标准!$B$34:$I$34,0))/100)</f>
        <v/>
      </c>
      <c r="M7" s="2"/>
      <c r="N7" s="2"/>
      <c r="O7" s="17" t="str">
        <f t="shared" ref="O7:O70" si="0">IF(M7="人文社会科学课题",N7,IF(M7="自然科学课题",N7/2,""))</f>
        <v/>
      </c>
      <c r="P7" s="17" t="str">
        <f t="shared" ref="P7:P70" si="1">IF(O7="",L7,IF(AND(O7="",L7=""),"",L7+O7))</f>
        <v/>
      </c>
      <c r="Q7" s="59"/>
      <c r="R7" s="59"/>
      <c r="S7" s="72"/>
      <c r="T7" s="59"/>
      <c r="U7" s="59"/>
      <c r="V7" s="17" t="str">
        <f>IF(U7="","",VLOOKUP(U7,计分标准!$A$47:$C$55,3,0))</f>
        <v/>
      </c>
      <c r="W7" s="2"/>
      <c r="X7" s="2"/>
      <c r="Y7" s="72"/>
      <c r="Z7" s="2"/>
      <c r="AA7" s="2"/>
      <c r="AB7" s="2"/>
      <c r="AC7" s="78"/>
      <c r="AD7" s="78"/>
      <c r="AE7" s="44"/>
      <c r="AF7" s="17" t="str">
        <f>IF(OR(Z7="",AA7="",AB7=""),"",VLOOKUP(Z7,计分标准!$A$70:$B$73,2,0)*VLOOKUP(AA7,计分标准!$A$58:$C$61,3,0)*AB7/10)</f>
        <v/>
      </c>
      <c r="AG7" s="17" t="str">
        <f>IF(AC7="",AF7,VLOOKUP(AC7,计分标准!$A$64:$B$67,2,0)*AF7)</f>
        <v/>
      </c>
      <c r="AH7" s="17" t="str">
        <f t="shared" ref="AH7:AH70" si="2">IF(OR(Z7="",AA7="",AB7=""),"",IF(AD7="BZ1",20+AG7*AE7/AB7,IF(AD7="BZ2",AG7*AE7/AB7,IF(AD7="BZ3",AG7*80%,IF(AD7="BZ4",AG7*20%,AG7)))))</f>
        <v/>
      </c>
      <c r="AI7" s="2"/>
      <c r="AJ7" s="72"/>
      <c r="AK7" s="72"/>
      <c r="AL7" s="2"/>
      <c r="AM7" s="17" t="str">
        <f t="shared" ref="AM7:AM70" si="3">IF(AL7="JD1",120,IF(AL7="JD2",40,IF(AL7="JD3",20,"")))</f>
        <v/>
      </c>
      <c r="AN7" s="2"/>
      <c r="AO7" s="72"/>
      <c r="AP7" s="2"/>
      <c r="AQ7" s="2"/>
      <c r="AR7" s="17" t="str">
        <f t="shared" ref="AR7:AR70" si="4">IF(AP7="JZ1",AQ7*30,IF(AP7="JZ2",AQ7*20,""))</f>
        <v/>
      </c>
      <c r="AS7" s="2"/>
      <c r="AT7" s="72"/>
      <c r="AU7" s="2"/>
      <c r="AV7" s="2"/>
      <c r="AW7" s="2"/>
      <c r="AX7" s="19" t="str">
        <f>IF(OR(AU7="",AV7=""),"",INDEX(计分标准!$C$77:$E$81,MATCH(工作量统计!AU7,计分标准!$A$77:$A$81,0),MATCH(工作量统计!AV7,计分标准!$C$76:$E$76,0)))</f>
        <v/>
      </c>
      <c r="AY7" s="79" t="str">
        <f>IF(AW7="",AX7,AX7*INDEX(计分标准!$C$97:$I$101,MATCH(AU7,计分标准!$A$97:$A$101,0),MATCH(AW7,计分标准!$C$96:$I$96,0)))</f>
        <v/>
      </c>
      <c r="AZ7" s="17" t="str">
        <f t="shared" ref="AZ7:AZ12" si="5">IF(SUM(AR7,AY7,AM7,AH7,V7,P7)=0,"",SUM(AR7,AY7,AM7,AH7,V7,P7))</f>
        <v/>
      </c>
      <c r="BA7" s="38"/>
      <c r="BB7" s="3"/>
      <c r="BC7" s="3"/>
      <c r="BD7" s="3"/>
      <c r="BE7" s="3"/>
      <c r="BF7" s="3"/>
      <c r="BG7" s="3"/>
      <c r="BH7" s="3"/>
      <c r="BI7" s="3"/>
      <c r="BJ7" s="3"/>
    </row>
    <row r="8" spans="1:62" s="4" customFormat="1" ht="21" customHeight="1">
      <c r="A8" s="2"/>
      <c r="B8" s="5"/>
      <c r="C8" s="2"/>
      <c r="D8" s="2"/>
      <c r="E8" s="2"/>
      <c r="F8" s="18" t="str">
        <f>IF(OR(D8="",E8=""),"",VLOOKUP(D8,计分标准!$A$2:$C$10,3,0)*VLOOKUP(E8,计分标准!$A$13:$C$19,3,0))</f>
        <v/>
      </c>
      <c r="G8" s="2"/>
      <c r="H8" s="72"/>
      <c r="I8" s="2"/>
      <c r="J8" s="2"/>
      <c r="K8" s="2"/>
      <c r="L8" s="19" t="str">
        <f>IF(OR(I8="",J8="",K8=""),"",VLOOKUP(I8,计分标准!$A$23:$C$31,3,0)*INDEX(计分标准!$B$35:$I$42,MATCH(工作量统计!J8,计分标准!$A$35:$A$42,0),MATCH(工作量统计!K8,计分标准!$B$34:$I$34,0))/100)</f>
        <v/>
      </c>
      <c r="M8" s="2"/>
      <c r="N8" s="2"/>
      <c r="O8" s="17" t="str">
        <f t="shared" si="0"/>
        <v/>
      </c>
      <c r="P8" s="17" t="str">
        <f t="shared" si="1"/>
        <v/>
      </c>
      <c r="Q8" s="59"/>
      <c r="R8" s="59"/>
      <c r="S8" s="72"/>
      <c r="T8" s="59"/>
      <c r="U8" s="59"/>
      <c r="V8" s="17" t="str">
        <f>IF(U8="","",VLOOKUP(U8,计分标准!$A$47:$C$55,3,0))</f>
        <v/>
      </c>
      <c r="W8" s="2"/>
      <c r="X8" s="2"/>
      <c r="Y8" s="72"/>
      <c r="Z8" s="2"/>
      <c r="AA8" s="2"/>
      <c r="AB8" s="2"/>
      <c r="AC8" s="78"/>
      <c r="AD8" s="78"/>
      <c r="AE8" s="44"/>
      <c r="AF8" s="17" t="str">
        <f>IF(OR(Z8="",AA8="",AB8=""),"",VLOOKUP(Z8,计分标准!$A$70:$B$73,2,0)*VLOOKUP(AA8,计分标准!$A$58:$C$61,3,0)*AB8/10)</f>
        <v/>
      </c>
      <c r="AG8" s="17" t="str">
        <f>IF(AC8="",AF8,VLOOKUP(AC8,计分标准!$A$64:$B$67,2,0)*AF8)</f>
        <v/>
      </c>
      <c r="AH8" s="17" t="str">
        <f t="shared" si="2"/>
        <v/>
      </c>
      <c r="AI8" s="2"/>
      <c r="AJ8" s="72"/>
      <c r="AK8" s="72"/>
      <c r="AL8" s="2"/>
      <c r="AM8" s="17" t="str">
        <f t="shared" si="3"/>
        <v/>
      </c>
      <c r="AN8" s="2"/>
      <c r="AO8" s="72"/>
      <c r="AP8" s="2"/>
      <c r="AQ8" s="2"/>
      <c r="AR8" s="17" t="str">
        <f t="shared" si="4"/>
        <v/>
      </c>
      <c r="AS8" s="2"/>
      <c r="AT8" s="72"/>
      <c r="AU8" s="2"/>
      <c r="AV8" s="2"/>
      <c r="AW8" s="2"/>
      <c r="AX8" s="19" t="str">
        <f>IF(OR(AU8="",AV8=""),"",INDEX(计分标准!$C$77:$E$81,MATCH(工作量统计!AU8,计分标准!$A$77:$A$81,0),MATCH(工作量统计!AV8,计分标准!$C$76:$E$76,0)))</f>
        <v/>
      </c>
      <c r="AY8" s="79" t="str">
        <f>IF(AW8="",AX8,AX8*INDEX(计分标准!$C$97:$I$101,MATCH(AU8,计分标准!$A$97:$A$101,0),MATCH(AW8,计分标准!$C$96:$I$96,0)))</f>
        <v/>
      </c>
      <c r="AZ8" s="17" t="str">
        <f t="shared" si="5"/>
        <v/>
      </c>
      <c r="BA8" s="38"/>
      <c r="BB8" s="3"/>
      <c r="BC8" s="3"/>
      <c r="BD8" s="3"/>
      <c r="BE8" s="3"/>
      <c r="BF8" s="3"/>
      <c r="BG8" s="3"/>
      <c r="BH8" s="3"/>
      <c r="BI8" s="3"/>
      <c r="BJ8" s="3"/>
    </row>
    <row r="9" spans="1:62" s="4" customFormat="1" ht="21" customHeight="1">
      <c r="A9" s="2"/>
      <c r="B9" s="5"/>
      <c r="C9" s="2"/>
      <c r="D9" s="2"/>
      <c r="E9" s="2"/>
      <c r="F9" s="18" t="str">
        <f>IF(OR(D9="",E9=""),"",VLOOKUP(D9,计分标准!$A$2:$C$10,3,0)*VLOOKUP(E9,计分标准!$A$13:$C$19,3,0))</f>
        <v/>
      </c>
      <c r="G9" s="2"/>
      <c r="H9" s="72"/>
      <c r="I9" s="2"/>
      <c r="J9" s="2"/>
      <c r="K9" s="2"/>
      <c r="L9" s="19" t="str">
        <f>IF(OR(I9="",J9="",K9=""),"",VLOOKUP(I9,计分标准!$A$23:$C$31,3,0)*INDEX(计分标准!$B$35:$I$42,MATCH(工作量统计!J9,计分标准!$A$35:$A$42,0),MATCH(工作量统计!K9,计分标准!$B$34:$I$34,0))/100)</f>
        <v/>
      </c>
      <c r="M9" s="2"/>
      <c r="N9" s="2"/>
      <c r="O9" s="17" t="str">
        <f t="shared" si="0"/>
        <v/>
      </c>
      <c r="P9" s="17" t="str">
        <f t="shared" si="1"/>
        <v/>
      </c>
      <c r="Q9" s="59"/>
      <c r="R9" s="59"/>
      <c r="S9" s="72"/>
      <c r="T9" s="59"/>
      <c r="U9" s="59"/>
      <c r="V9" s="17" t="str">
        <f>IF(U9="","",VLOOKUP(U9,计分标准!$A$47:$C$55,3,0))</f>
        <v/>
      </c>
      <c r="W9" s="2"/>
      <c r="X9" s="2"/>
      <c r="Y9" s="72"/>
      <c r="Z9" s="2"/>
      <c r="AA9" s="2"/>
      <c r="AB9" s="2"/>
      <c r="AC9" s="78"/>
      <c r="AD9" s="78"/>
      <c r="AE9" s="44"/>
      <c r="AF9" s="17" t="str">
        <f>IF(OR(Z9="",AA9="",AB9=""),"",VLOOKUP(Z9,计分标准!$A$70:$B$73,2,0)*VLOOKUP(AA9,计分标准!$A$58:$C$61,3,0)*AB9/10)</f>
        <v/>
      </c>
      <c r="AG9" s="17" t="str">
        <f>IF(AC9="",AF9,VLOOKUP(AC9,计分标准!$A$64:$B$67,2,0)*AF9)</f>
        <v/>
      </c>
      <c r="AH9" s="17" t="str">
        <f t="shared" si="2"/>
        <v/>
      </c>
      <c r="AI9" s="2"/>
      <c r="AJ9" s="72"/>
      <c r="AK9" s="72"/>
      <c r="AL9" s="2"/>
      <c r="AM9" s="17" t="str">
        <f t="shared" si="3"/>
        <v/>
      </c>
      <c r="AN9" s="2"/>
      <c r="AO9" s="72"/>
      <c r="AP9" s="2"/>
      <c r="AQ9" s="2"/>
      <c r="AR9" s="17" t="str">
        <f t="shared" si="4"/>
        <v/>
      </c>
      <c r="AS9" s="2"/>
      <c r="AT9" s="72"/>
      <c r="AU9" s="2"/>
      <c r="AV9" s="2"/>
      <c r="AW9" s="2"/>
      <c r="AX9" s="19" t="str">
        <f>IF(OR(AU9="",AV9=""),"",INDEX(计分标准!$C$77:$E$81,MATCH(工作量统计!AU9,计分标准!$A$77:$A$81,0),MATCH(工作量统计!AV9,计分标准!$C$76:$E$76,0)))</f>
        <v/>
      </c>
      <c r="AY9" s="79" t="str">
        <f>IF(AW9="",AX9,AX9*INDEX(计分标准!$C$97:$I$101,MATCH(AU9,计分标准!$A$97:$A$101,0),MATCH(AW9,计分标准!$C$96:$I$96,0)))</f>
        <v/>
      </c>
      <c r="AZ9" s="17" t="str">
        <f t="shared" si="5"/>
        <v/>
      </c>
      <c r="BA9" s="38"/>
      <c r="BB9" s="3"/>
      <c r="BC9" s="3"/>
      <c r="BD9" s="3"/>
      <c r="BE9" s="3"/>
      <c r="BF9" s="3"/>
      <c r="BG9" s="3"/>
      <c r="BH9" s="3"/>
      <c r="BI9" s="3"/>
      <c r="BJ9" s="3"/>
    </row>
    <row r="10" spans="1:62" s="4" customFormat="1" ht="21" customHeight="1">
      <c r="A10" s="2"/>
      <c r="B10" s="5"/>
      <c r="C10" s="2"/>
      <c r="D10" s="2"/>
      <c r="E10" s="2"/>
      <c r="F10" s="18" t="str">
        <f>IF(OR(D10="",E10=""),"",VLOOKUP(D10,计分标准!$A$2:$C$10,3,0)*VLOOKUP(E10,计分标准!$A$13:$C$19,3,0))</f>
        <v/>
      </c>
      <c r="G10" s="2"/>
      <c r="H10" s="72"/>
      <c r="I10" s="2"/>
      <c r="J10" s="2"/>
      <c r="K10" s="2"/>
      <c r="L10" s="19" t="str">
        <f>IF(OR(I10="",J10="",K10=""),"",VLOOKUP(I10,计分标准!$A$23:$C$31,3,0)*INDEX(计分标准!$B$35:$I$42,MATCH(工作量统计!J10,计分标准!$A$35:$A$42,0),MATCH(工作量统计!K10,计分标准!$B$34:$I$34,0))/100)</f>
        <v/>
      </c>
      <c r="M10" s="2"/>
      <c r="N10" s="2"/>
      <c r="O10" s="17" t="str">
        <f t="shared" si="0"/>
        <v/>
      </c>
      <c r="P10" s="17" t="str">
        <f t="shared" si="1"/>
        <v/>
      </c>
      <c r="Q10" s="59"/>
      <c r="R10" s="59"/>
      <c r="S10" s="72"/>
      <c r="T10" s="59"/>
      <c r="U10" s="59"/>
      <c r="V10" s="17" t="str">
        <f>IF(U10="","",VLOOKUP(U10,计分标准!$A$47:$C$55,3,0))</f>
        <v/>
      </c>
      <c r="W10" s="2"/>
      <c r="X10" s="2"/>
      <c r="Y10" s="72"/>
      <c r="Z10" s="2"/>
      <c r="AA10" s="2"/>
      <c r="AB10" s="2"/>
      <c r="AC10" s="78"/>
      <c r="AD10" s="78"/>
      <c r="AE10" s="44"/>
      <c r="AF10" s="17" t="str">
        <f>IF(OR(Z10="",AA10="",AB10=""),"",VLOOKUP(Z10,计分标准!$A$70:$B$73,2,0)*VLOOKUP(AA10,计分标准!$A$58:$C$61,3,0)*AB10/10)</f>
        <v/>
      </c>
      <c r="AG10" s="17" t="str">
        <f>IF(AC10="",AF10,VLOOKUP(AC10,计分标准!$A$64:$B$67,2,0)*AF10)</f>
        <v/>
      </c>
      <c r="AH10" s="17" t="str">
        <f t="shared" si="2"/>
        <v/>
      </c>
      <c r="AI10" s="2"/>
      <c r="AJ10" s="72"/>
      <c r="AK10" s="72"/>
      <c r="AL10" s="2"/>
      <c r="AM10" s="17" t="str">
        <f t="shared" si="3"/>
        <v/>
      </c>
      <c r="AN10" s="2"/>
      <c r="AO10" s="72"/>
      <c r="AP10" s="2"/>
      <c r="AQ10" s="2"/>
      <c r="AR10" s="17" t="str">
        <f t="shared" si="4"/>
        <v/>
      </c>
      <c r="AS10" s="2"/>
      <c r="AT10" s="72"/>
      <c r="AU10" s="2"/>
      <c r="AV10" s="2"/>
      <c r="AW10" s="2"/>
      <c r="AX10" s="19" t="str">
        <f>IF(OR(AU10="",AV10=""),"",INDEX(计分标准!$C$77:$E$81,MATCH(工作量统计!AU10,计分标准!$A$77:$A$81,0),MATCH(工作量统计!AV10,计分标准!$C$76:$E$76,0)))</f>
        <v/>
      </c>
      <c r="AY10" s="79" t="str">
        <f>IF(AW10="",AX10,AX10*INDEX(计分标准!$C$97:$I$101,MATCH(AU10,计分标准!$A$97:$A$101,0),MATCH(AW10,计分标准!$C$96:$I$96,0)))</f>
        <v/>
      </c>
      <c r="AZ10" s="17" t="str">
        <f t="shared" si="5"/>
        <v/>
      </c>
      <c r="BA10" s="38"/>
      <c r="BB10" s="3"/>
      <c r="BC10" s="3"/>
      <c r="BD10" s="3"/>
      <c r="BE10" s="3"/>
      <c r="BF10" s="3"/>
      <c r="BG10" s="3"/>
      <c r="BH10" s="3"/>
      <c r="BI10" s="3"/>
      <c r="BJ10" s="3"/>
    </row>
    <row r="11" spans="1:62" s="4" customFormat="1" ht="21" customHeight="1">
      <c r="A11" s="2"/>
      <c r="B11" s="5"/>
      <c r="C11" s="2"/>
      <c r="D11" s="2"/>
      <c r="E11" s="2"/>
      <c r="F11" s="18" t="str">
        <f>IF(OR(D11="",E11=""),"",VLOOKUP(D11,计分标准!$A$2:$C$10,3,0)*VLOOKUP(E11,计分标准!$A$13:$C$19,3,0))</f>
        <v/>
      </c>
      <c r="G11" s="2"/>
      <c r="H11" s="72"/>
      <c r="I11" s="2"/>
      <c r="J11" s="2"/>
      <c r="K11" s="2"/>
      <c r="L11" s="19" t="str">
        <f>IF(OR(I11="",J11="",K11=""),"",VLOOKUP(I11,计分标准!$A$23:$C$31,3,0)*INDEX(计分标准!$B$35:$I$42,MATCH(工作量统计!J11,计分标准!$A$35:$A$42,0),MATCH(工作量统计!K11,计分标准!$B$34:$I$34,0))/100)</f>
        <v/>
      </c>
      <c r="M11" s="2"/>
      <c r="N11" s="2"/>
      <c r="O11" s="17" t="str">
        <f t="shared" si="0"/>
        <v/>
      </c>
      <c r="P11" s="17" t="str">
        <f t="shared" si="1"/>
        <v/>
      </c>
      <c r="Q11" s="59"/>
      <c r="R11" s="59"/>
      <c r="S11" s="72"/>
      <c r="T11" s="59"/>
      <c r="U11" s="59"/>
      <c r="V11" s="17" t="str">
        <f>IF(U11="","",VLOOKUP(U11,计分标准!$A$47:$C$55,3,0))</f>
        <v/>
      </c>
      <c r="W11" s="2"/>
      <c r="X11" s="2"/>
      <c r="Y11" s="72"/>
      <c r="Z11" s="2"/>
      <c r="AA11" s="2"/>
      <c r="AB11" s="2"/>
      <c r="AC11" s="78"/>
      <c r="AD11" s="78"/>
      <c r="AE11" s="44"/>
      <c r="AF11" s="17" t="str">
        <f>IF(OR(Z11="",AA11="",AB11=""),"",VLOOKUP(Z11,计分标准!$A$70:$B$73,2,0)*VLOOKUP(AA11,计分标准!$A$58:$C$61,3,0)*AB11/10)</f>
        <v/>
      </c>
      <c r="AG11" s="17" t="str">
        <f>IF(AC11="",AF11,VLOOKUP(AC11,计分标准!$A$64:$B$67,2,0)*AF11)</f>
        <v/>
      </c>
      <c r="AH11" s="17" t="str">
        <f t="shared" si="2"/>
        <v/>
      </c>
      <c r="AI11" s="2"/>
      <c r="AJ11" s="72"/>
      <c r="AK11" s="72"/>
      <c r="AL11" s="2"/>
      <c r="AM11" s="17" t="str">
        <f t="shared" si="3"/>
        <v/>
      </c>
      <c r="AN11" s="2"/>
      <c r="AO11" s="72"/>
      <c r="AP11" s="2"/>
      <c r="AQ11" s="2"/>
      <c r="AR11" s="17" t="str">
        <f t="shared" si="4"/>
        <v/>
      </c>
      <c r="AS11" s="2"/>
      <c r="AT11" s="72"/>
      <c r="AU11" s="2"/>
      <c r="AV11" s="2"/>
      <c r="AW11" s="2"/>
      <c r="AX11" s="19" t="str">
        <f>IF(OR(AU11="",AV11=""),"",INDEX(计分标准!$C$77:$E$81,MATCH(工作量统计!AU11,计分标准!$A$77:$A$81,0),MATCH(工作量统计!AV11,计分标准!$C$76:$E$76,0)))</f>
        <v/>
      </c>
      <c r="AY11" s="79" t="str">
        <f>IF(AW11="",AX11,AX11*INDEX(计分标准!$C$97:$I$101,MATCH(AU11,计分标准!$A$97:$A$101,0),MATCH(AW11,计分标准!$C$96:$I$96,0)))</f>
        <v/>
      </c>
      <c r="AZ11" s="17" t="str">
        <f t="shared" si="5"/>
        <v/>
      </c>
      <c r="BA11" s="38"/>
      <c r="BB11" s="3"/>
      <c r="BC11" s="3"/>
      <c r="BD11" s="3"/>
      <c r="BE11" s="3"/>
      <c r="BF11" s="3"/>
      <c r="BG11" s="3"/>
      <c r="BH11" s="3"/>
      <c r="BI11" s="3"/>
      <c r="BJ11" s="3"/>
    </row>
    <row r="12" spans="1:62" s="4" customFormat="1" ht="21" customHeight="1">
      <c r="A12" s="2"/>
      <c r="B12" s="5"/>
      <c r="C12" s="2"/>
      <c r="D12" s="2"/>
      <c r="E12" s="2"/>
      <c r="F12" s="18" t="str">
        <f>IF(OR(D12="",E12=""),"",VLOOKUP(D12,计分标准!$A$2:$C$10,3,0)*VLOOKUP(E12,计分标准!$A$13:$C$19,3,0))</f>
        <v/>
      </c>
      <c r="G12" s="2"/>
      <c r="H12" s="72"/>
      <c r="I12" s="2"/>
      <c r="J12" s="2"/>
      <c r="K12" s="2"/>
      <c r="L12" s="19" t="str">
        <f>IF(OR(I12="",J12="",K12=""),"",VLOOKUP(I12,计分标准!$A$23:$C$31,3,0)*INDEX(计分标准!$B$35:$I$42,MATCH(工作量统计!J12,计分标准!$A$35:$A$42,0),MATCH(工作量统计!K12,计分标准!$B$34:$I$34,0))/100)</f>
        <v/>
      </c>
      <c r="M12" s="2"/>
      <c r="N12" s="2"/>
      <c r="O12" s="17" t="str">
        <f t="shared" si="0"/>
        <v/>
      </c>
      <c r="P12" s="17" t="str">
        <f t="shared" si="1"/>
        <v/>
      </c>
      <c r="Q12" s="59"/>
      <c r="R12" s="59"/>
      <c r="S12" s="72"/>
      <c r="T12" s="59"/>
      <c r="U12" s="59"/>
      <c r="V12" s="17" t="str">
        <f>IF(U12="","",VLOOKUP(U12,计分标准!$A$47:$C$55,3,0))</f>
        <v/>
      </c>
      <c r="W12" s="2"/>
      <c r="X12" s="2"/>
      <c r="Y12" s="72"/>
      <c r="Z12" s="2"/>
      <c r="AA12" s="2"/>
      <c r="AB12" s="2"/>
      <c r="AC12" s="78"/>
      <c r="AD12" s="78"/>
      <c r="AE12" s="44"/>
      <c r="AF12" s="17" t="str">
        <f>IF(OR(Z12="",AA12="",AB12=""),"",VLOOKUP(Z12,计分标准!$A$70:$B$73,2,0)*VLOOKUP(AA12,计分标准!$A$58:$C$61,3,0)*AB12/10)</f>
        <v/>
      </c>
      <c r="AG12" s="17" t="str">
        <f>IF(AC12="",AF12,VLOOKUP(AC12,计分标准!$A$64:$B$67,2,0)*AF12)</f>
        <v/>
      </c>
      <c r="AH12" s="17" t="str">
        <f t="shared" si="2"/>
        <v/>
      </c>
      <c r="AI12" s="2"/>
      <c r="AJ12" s="72"/>
      <c r="AK12" s="72"/>
      <c r="AL12" s="2"/>
      <c r="AM12" s="17" t="str">
        <f t="shared" si="3"/>
        <v/>
      </c>
      <c r="AN12" s="2"/>
      <c r="AO12" s="72"/>
      <c r="AP12" s="2"/>
      <c r="AQ12" s="2"/>
      <c r="AR12" s="17" t="str">
        <f t="shared" si="4"/>
        <v/>
      </c>
      <c r="AS12" s="2"/>
      <c r="AT12" s="72"/>
      <c r="AU12" s="2"/>
      <c r="AV12" s="2"/>
      <c r="AW12" s="2"/>
      <c r="AX12" s="19" t="str">
        <f>IF(OR(AU12="",AV12=""),"",INDEX(计分标准!$C$77:$E$81,MATCH(工作量统计!AU12,计分标准!$A$77:$A$81,0),MATCH(工作量统计!AV12,计分标准!$C$76:$E$76,0)))</f>
        <v/>
      </c>
      <c r="AY12" s="79" t="str">
        <f>IF(AW12="",AX12,AX12*INDEX(计分标准!$C$97:$I$101,MATCH(AU12,计分标准!$A$97:$A$101,0),MATCH(AW12,计分标准!$C$96:$I$96,0)))</f>
        <v/>
      </c>
      <c r="AZ12" s="17" t="str">
        <f t="shared" si="5"/>
        <v/>
      </c>
      <c r="BA12" s="38"/>
      <c r="BB12" s="3"/>
      <c r="BC12" s="3"/>
      <c r="BD12" s="3"/>
      <c r="BE12" s="3"/>
      <c r="BF12" s="3"/>
      <c r="BG12" s="3"/>
      <c r="BH12" s="3"/>
      <c r="BI12" s="3"/>
      <c r="BJ12" s="3"/>
    </row>
    <row r="13" spans="1:62" s="4" customFormat="1" ht="21" customHeight="1">
      <c r="A13" s="2"/>
      <c r="B13" s="5"/>
      <c r="C13" s="2"/>
      <c r="D13" s="2"/>
      <c r="E13" s="2"/>
      <c r="F13" s="18" t="str">
        <f>IF(OR(D13="",E13=""),"",VLOOKUP(D13,计分标准!$A$2:$C$10,3,0)*VLOOKUP(E13,计分标准!$A$13:$C$19,3,0))</f>
        <v/>
      </c>
      <c r="G13" s="2"/>
      <c r="H13" s="72"/>
      <c r="I13" s="2"/>
      <c r="J13" s="2"/>
      <c r="K13" s="2"/>
      <c r="L13" s="19" t="str">
        <f>IF(OR(I13="",J13="",K13=""),"",VLOOKUP(I13,计分标准!$A$23:$C$31,3,0)*INDEX(计分标准!$B$35:$I$42,MATCH(工作量统计!J13,计分标准!$A$35:$A$42,0),MATCH(工作量统计!K13,计分标准!$B$34:$I$34,0))/100)</f>
        <v/>
      </c>
      <c r="M13" s="2"/>
      <c r="N13" s="2"/>
      <c r="O13" s="17" t="str">
        <f t="shared" si="0"/>
        <v/>
      </c>
      <c r="P13" s="17" t="str">
        <f t="shared" si="1"/>
        <v/>
      </c>
      <c r="Q13" s="59"/>
      <c r="R13" s="59"/>
      <c r="S13" s="72"/>
      <c r="T13" s="59"/>
      <c r="U13" s="59"/>
      <c r="V13" s="17" t="str">
        <f>IF(U13="","",VLOOKUP(U13,计分标准!$A$47:$C$55,3,0))</f>
        <v/>
      </c>
      <c r="W13" s="2"/>
      <c r="X13" s="2"/>
      <c r="Y13" s="72"/>
      <c r="Z13" s="2"/>
      <c r="AA13" s="2"/>
      <c r="AB13" s="2"/>
      <c r="AC13" s="78"/>
      <c r="AD13" s="78"/>
      <c r="AE13" s="44"/>
      <c r="AF13" s="17" t="str">
        <f>IF(OR(Z13="",AA13="",AB13=""),"",VLOOKUP(Z13,计分标准!$A$70:$B$73,2,0)*VLOOKUP(AA13,计分标准!$A$58:$C$61,3,0)*AB13/10)</f>
        <v/>
      </c>
      <c r="AG13" s="17" t="str">
        <f>IF(AC13="",AF13,VLOOKUP(AC13,计分标准!$A$64:$B$67,2,0)*AF13)</f>
        <v/>
      </c>
      <c r="AH13" s="17" t="str">
        <f t="shared" si="2"/>
        <v/>
      </c>
      <c r="AI13" s="2"/>
      <c r="AJ13" s="72"/>
      <c r="AK13" s="72"/>
      <c r="AL13" s="2"/>
      <c r="AM13" s="17" t="str">
        <f t="shared" si="3"/>
        <v/>
      </c>
      <c r="AN13" s="2"/>
      <c r="AO13" s="72"/>
      <c r="AP13" s="2"/>
      <c r="AQ13" s="2"/>
      <c r="AR13" s="17" t="str">
        <f t="shared" si="4"/>
        <v/>
      </c>
      <c r="AS13" s="2"/>
      <c r="AT13" s="72"/>
      <c r="AU13" s="2"/>
      <c r="AV13" s="2"/>
      <c r="AW13" s="2"/>
      <c r="AX13" s="19" t="str">
        <f>IF(OR(AU13="",AV13=""),"",INDEX(计分标准!$C$77:$E$81,MATCH(工作量统计!AU13,计分标准!$A$77:$A$81,0),MATCH(工作量统计!AV13,计分标准!$C$76:$E$76,0)))</f>
        <v/>
      </c>
      <c r="AY13" s="79" t="str">
        <f>IF(AW13="",AX13,AX13*INDEX(计分标准!$C$97:$I$101,MATCH(AU13,计分标准!$A$97:$A$101,0),MATCH(AW13,计分标准!$C$96:$I$96,0)))</f>
        <v/>
      </c>
      <c r="AZ13" s="17" t="str">
        <f t="shared" ref="AZ13:AZ70" si="6">IF(SUM(AR13,AY13,AM13,AH13,V13,P13)=0,"",SUM(AR13,AY13,AM13,AH13,V13,P13))</f>
        <v/>
      </c>
      <c r="BA13" s="38"/>
      <c r="BB13" s="3"/>
      <c r="BC13" s="3"/>
      <c r="BD13" s="3"/>
      <c r="BE13" s="3"/>
      <c r="BF13" s="3"/>
      <c r="BG13" s="3"/>
      <c r="BH13" s="3"/>
      <c r="BI13" s="3"/>
      <c r="BJ13" s="3"/>
    </row>
    <row r="14" spans="1:62" s="4" customFormat="1" ht="21" customHeight="1">
      <c r="A14" s="2"/>
      <c r="B14" s="5"/>
      <c r="C14" s="2"/>
      <c r="D14" s="2"/>
      <c r="E14" s="2"/>
      <c r="F14" s="18" t="str">
        <f>IF(OR(D14="",E14=""),"",VLOOKUP(D14,计分标准!$A$2:$C$10,3,0)*VLOOKUP(E14,计分标准!$A$13:$C$19,3,0))</f>
        <v/>
      </c>
      <c r="G14" s="2"/>
      <c r="H14" s="72"/>
      <c r="I14" s="2"/>
      <c r="J14" s="2"/>
      <c r="K14" s="2"/>
      <c r="L14" s="19" t="str">
        <f>IF(OR(I14="",J14="",K14=""),"",VLOOKUP(I14,计分标准!$A$23:$C$31,3,0)*INDEX(计分标准!$B$35:$I$42,MATCH(工作量统计!J14,计分标准!$A$35:$A$42,0),MATCH(工作量统计!K14,计分标准!$B$34:$I$34,0))/100)</f>
        <v/>
      </c>
      <c r="M14" s="2"/>
      <c r="N14" s="2"/>
      <c r="O14" s="17" t="str">
        <f t="shared" si="0"/>
        <v/>
      </c>
      <c r="P14" s="17" t="str">
        <f t="shared" si="1"/>
        <v/>
      </c>
      <c r="Q14" s="59"/>
      <c r="R14" s="59"/>
      <c r="S14" s="72"/>
      <c r="T14" s="59"/>
      <c r="U14" s="59"/>
      <c r="V14" s="17" t="str">
        <f>IF(U14="","",VLOOKUP(U14,计分标准!$A$47:$C$55,3,0))</f>
        <v/>
      </c>
      <c r="W14" s="2"/>
      <c r="X14" s="2"/>
      <c r="Y14" s="72"/>
      <c r="Z14" s="2"/>
      <c r="AA14" s="2"/>
      <c r="AB14" s="2"/>
      <c r="AC14" s="78"/>
      <c r="AD14" s="78"/>
      <c r="AE14" s="44"/>
      <c r="AF14" s="17" t="str">
        <f>IF(OR(Z14="",AA14="",AB14=""),"",VLOOKUP(Z14,计分标准!$A$70:$B$73,2,0)*VLOOKUP(AA14,计分标准!$A$58:$C$61,3,0)*AB14/10)</f>
        <v/>
      </c>
      <c r="AG14" s="17" t="str">
        <f>IF(AC14="",AF14,VLOOKUP(AC14,计分标准!$A$64:$B$67,2,0)*AF14)</f>
        <v/>
      </c>
      <c r="AH14" s="17" t="str">
        <f t="shared" si="2"/>
        <v/>
      </c>
      <c r="AI14" s="2"/>
      <c r="AJ14" s="72"/>
      <c r="AK14" s="72"/>
      <c r="AL14" s="2"/>
      <c r="AM14" s="17" t="str">
        <f t="shared" si="3"/>
        <v/>
      </c>
      <c r="AN14" s="2"/>
      <c r="AO14" s="72"/>
      <c r="AP14" s="2"/>
      <c r="AQ14" s="2"/>
      <c r="AR14" s="17" t="str">
        <f t="shared" si="4"/>
        <v/>
      </c>
      <c r="AS14" s="2"/>
      <c r="AT14" s="72"/>
      <c r="AU14" s="2"/>
      <c r="AV14" s="2"/>
      <c r="AW14" s="2"/>
      <c r="AX14" s="19" t="str">
        <f>IF(OR(AU14="",AV14=""),"",INDEX(计分标准!$C$77:$E$81,MATCH(工作量统计!AU14,计分标准!$A$77:$A$81,0),MATCH(工作量统计!AV14,计分标准!$C$76:$E$76,0)))</f>
        <v/>
      </c>
      <c r="AY14" s="79" t="str">
        <f>IF(AW14="",AX14,AX14*INDEX(计分标准!$C$97:$I$101,MATCH(AU14,计分标准!$A$97:$A$101,0),MATCH(AW14,计分标准!$C$96:$I$96,0)))</f>
        <v/>
      </c>
      <c r="AZ14" s="17" t="str">
        <f t="shared" si="6"/>
        <v/>
      </c>
      <c r="BA14" s="38"/>
      <c r="BB14" s="3"/>
      <c r="BC14" s="3"/>
      <c r="BD14" s="3"/>
      <c r="BE14" s="3"/>
      <c r="BF14" s="3"/>
      <c r="BG14" s="3"/>
      <c r="BH14" s="3"/>
      <c r="BI14" s="3"/>
      <c r="BJ14" s="3"/>
    </row>
    <row r="15" spans="1:62" s="61" customFormat="1" ht="21" customHeight="1">
      <c r="A15" s="2"/>
      <c r="B15" s="5"/>
      <c r="C15" s="2"/>
      <c r="D15" s="2"/>
      <c r="E15" s="2"/>
      <c r="F15" s="18" t="str">
        <f>IF(OR(D15="",E15=""),"",VLOOKUP(D15,计分标准!$A$2:$C$10,3,0)*VLOOKUP(E15,计分标准!$A$13:$C$19,3,0))</f>
        <v/>
      </c>
      <c r="G15" s="2"/>
      <c r="H15" s="72"/>
      <c r="I15" s="2"/>
      <c r="J15" s="2"/>
      <c r="K15" s="2"/>
      <c r="L15" s="19" t="str">
        <f>IF(OR(I15="",J15="",K15=""),"",VLOOKUP(I15,计分标准!$A$23:$C$31,3,0)*INDEX(计分标准!$B$35:$I$42,MATCH(工作量统计!J15,计分标准!$A$35:$A$42,0),MATCH(工作量统计!K15,计分标准!$B$34:$I$34,0))/100)</f>
        <v/>
      </c>
      <c r="M15" s="2"/>
      <c r="N15" s="2"/>
      <c r="O15" s="17" t="str">
        <f t="shared" si="0"/>
        <v/>
      </c>
      <c r="P15" s="17" t="str">
        <f t="shared" si="1"/>
        <v/>
      </c>
      <c r="Q15" s="59"/>
      <c r="R15" s="59"/>
      <c r="S15" s="72"/>
      <c r="T15" s="59"/>
      <c r="U15" s="59"/>
      <c r="V15" s="17" t="str">
        <f>IF(U15="","",VLOOKUP(U15,计分标准!$A$47:$C$55,3,0))</f>
        <v/>
      </c>
      <c r="W15" s="2"/>
      <c r="X15" s="2"/>
      <c r="Y15" s="72"/>
      <c r="Z15" s="2"/>
      <c r="AA15" s="2"/>
      <c r="AB15" s="2"/>
      <c r="AC15" s="78"/>
      <c r="AD15" s="78"/>
      <c r="AE15" s="44"/>
      <c r="AF15" s="17" t="str">
        <f>IF(OR(Z15="",AA15="",AB15=""),"",VLOOKUP(Z15,计分标准!$A$70:$B$73,2,0)*VLOOKUP(AA15,计分标准!$A$58:$C$61,3,0)*AB15/10)</f>
        <v/>
      </c>
      <c r="AG15" s="17" t="str">
        <f>IF(AC15="",AF15,VLOOKUP(AC15,计分标准!$A$64:$B$67,2,0)*AF15)</f>
        <v/>
      </c>
      <c r="AH15" s="17" t="str">
        <f t="shared" si="2"/>
        <v/>
      </c>
      <c r="AI15" s="2"/>
      <c r="AJ15" s="72"/>
      <c r="AK15" s="72"/>
      <c r="AL15" s="2"/>
      <c r="AM15" s="17" t="str">
        <f t="shared" si="3"/>
        <v/>
      </c>
      <c r="AN15" s="2"/>
      <c r="AO15" s="72"/>
      <c r="AP15" s="2"/>
      <c r="AQ15" s="2"/>
      <c r="AR15" s="17" t="str">
        <f t="shared" si="4"/>
        <v/>
      </c>
      <c r="AS15" s="2"/>
      <c r="AT15" s="72"/>
      <c r="AU15" s="2"/>
      <c r="AV15" s="2"/>
      <c r="AW15" s="2"/>
      <c r="AX15" s="19" t="str">
        <f>IF(OR(AU15="",AV15=""),"",INDEX(计分标准!$C$77:$E$81,MATCH(工作量统计!AU15,计分标准!$A$77:$A$81,0),MATCH(工作量统计!AV15,计分标准!$C$76:$E$76,0)))</f>
        <v/>
      </c>
      <c r="AY15" s="79" t="str">
        <f>IF(AW15="",AX15,AX15*INDEX(计分标准!$C$97:$I$101,MATCH(AU15,计分标准!$A$97:$A$101,0),MATCH(AW15,计分标准!$C$96:$I$96,0)))</f>
        <v/>
      </c>
      <c r="AZ15" s="17" t="str">
        <f t="shared" si="6"/>
        <v/>
      </c>
      <c r="BA15" s="38"/>
      <c r="BB15" s="60"/>
      <c r="BC15" s="60"/>
      <c r="BD15" s="60"/>
      <c r="BE15" s="60"/>
      <c r="BF15" s="60"/>
      <c r="BG15" s="60"/>
      <c r="BH15" s="60"/>
      <c r="BI15" s="60"/>
      <c r="BJ15" s="60"/>
    </row>
    <row r="16" spans="1:62" s="4" customFormat="1" ht="21" customHeight="1">
      <c r="A16" s="2"/>
      <c r="B16" s="5"/>
      <c r="C16" s="2"/>
      <c r="D16" s="2"/>
      <c r="E16" s="2"/>
      <c r="F16" s="18" t="str">
        <f>IF(OR(D16="",E16=""),"",VLOOKUP(D16,计分标准!$A$2:$C$10,3,0)*VLOOKUP(E16,计分标准!$A$13:$C$19,3,0))</f>
        <v/>
      </c>
      <c r="G16" s="2"/>
      <c r="H16" s="72"/>
      <c r="I16" s="2"/>
      <c r="J16" s="2"/>
      <c r="K16" s="2"/>
      <c r="L16" s="19" t="str">
        <f>IF(OR(I16="",J16="",K16=""),"",VLOOKUP(I16,计分标准!$A$23:$C$31,3,0)*INDEX(计分标准!$B$35:$I$42,MATCH(工作量统计!J16,计分标准!$A$35:$A$42,0),MATCH(工作量统计!K16,计分标准!$B$34:$I$34,0))/100)</f>
        <v/>
      </c>
      <c r="M16" s="2"/>
      <c r="N16" s="2"/>
      <c r="O16" s="17" t="str">
        <f t="shared" si="0"/>
        <v/>
      </c>
      <c r="P16" s="17" t="str">
        <f t="shared" si="1"/>
        <v/>
      </c>
      <c r="Q16" s="59"/>
      <c r="R16" s="59"/>
      <c r="S16" s="72"/>
      <c r="T16" s="59"/>
      <c r="U16" s="59"/>
      <c r="V16" s="17" t="str">
        <f>IF(U16="","",VLOOKUP(U16,计分标准!$A$47:$C$55,3,0))</f>
        <v/>
      </c>
      <c r="W16" s="2"/>
      <c r="X16" s="2"/>
      <c r="Y16" s="72"/>
      <c r="Z16" s="2"/>
      <c r="AA16" s="2"/>
      <c r="AB16" s="2"/>
      <c r="AC16" s="78"/>
      <c r="AD16" s="78"/>
      <c r="AE16" s="44"/>
      <c r="AF16" s="17" t="str">
        <f>IF(OR(Z16="",AA16="",AB16=""),"",VLOOKUP(Z16,计分标准!$A$70:$B$73,2,0)*VLOOKUP(AA16,计分标准!$A$58:$C$61,3,0)*AB16/10)</f>
        <v/>
      </c>
      <c r="AG16" s="17" t="str">
        <f>IF(AC16="",AF16,VLOOKUP(AC16,计分标准!$A$64:$B$67,2,0)*AF16)</f>
        <v/>
      </c>
      <c r="AH16" s="17" t="str">
        <f t="shared" si="2"/>
        <v/>
      </c>
      <c r="AI16" s="2"/>
      <c r="AJ16" s="72"/>
      <c r="AK16" s="72"/>
      <c r="AL16" s="2"/>
      <c r="AM16" s="17" t="str">
        <f t="shared" si="3"/>
        <v/>
      </c>
      <c r="AN16" s="2"/>
      <c r="AO16" s="72"/>
      <c r="AP16" s="2"/>
      <c r="AQ16" s="2"/>
      <c r="AR16" s="17" t="str">
        <f t="shared" si="4"/>
        <v/>
      </c>
      <c r="AS16" s="2"/>
      <c r="AT16" s="72"/>
      <c r="AU16" s="2"/>
      <c r="AV16" s="2"/>
      <c r="AW16" s="2"/>
      <c r="AX16" s="19" t="str">
        <f>IF(OR(AU16="",AV16=""),"",INDEX(计分标准!$C$77:$E$81,MATCH(工作量统计!AU16,计分标准!$A$77:$A$81,0),MATCH(工作量统计!AV16,计分标准!$C$76:$E$76,0)))</f>
        <v/>
      </c>
      <c r="AY16" s="79" t="str">
        <f>IF(AW16="",AX16,AX16*INDEX(计分标准!$C$97:$I$101,MATCH(AU16,计分标准!$A$97:$A$101,0),MATCH(AW16,计分标准!$C$96:$I$96,0)))</f>
        <v/>
      </c>
      <c r="AZ16" s="17" t="str">
        <f t="shared" si="6"/>
        <v/>
      </c>
      <c r="BA16" s="38"/>
      <c r="BB16" s="3"/>
      <c r="BC16" s="3"/>
      <c r="BD16" s="3"/>
      <c r="BE16" s="3"/>
      <c r="BF16" s="3"/>
      <c r="BG16" s="3"/>
      <c r="BH16" s="3"/>
      <c r="BI16" s="3"/>
      <c r="BJ16" s="3"/>
    </row>
    <row r="17" spans="1:62" s="4" customFormat="1" ht="21" customHeight="1">
      <c r="A17" s="2"/>
      <c r="B17" s="5"/>
      <c r="C17" s="2"/>
      <c r="D17" s="2"/>
      <c r="E17" s="2"/>
      <c r="F17" s="18" t="str">
        <f>IF(OR(D17="",E17=""),"",VLOOKUP(D17,计分标准!$A$2:$C$10,3,0)*VLOOKUP(E17,计分标准!$A$13:$C$19,3,0))</f>
        <v/>
      </c>
      <c r="G17" s="2"/>
      <c r="H17" s="72"/>
      <c r="I17" s="2"/>
      <c r="J17" s="2"/>
      <c r="K17" s="2"/>
      <c r="L17" s="19" t="str">
        <f>IF(OR(I17="",J17="",K17=""),"",VLOOKUP(I17,计分标准!$A$23:$C$31,3,0)*INDEX(计分标准!$B$35:$I$42,MATCH(工作量统计!J17,计分标准!$A$35:$A$42,0),MATCH(工作量统计!K17,计分标准!$B$34:$I$34,0))/100)</f>
        <v/>
      </c>
      <c r="M17" s="2"/>
      <c r="N17" s="2"/>
      <c r="O17" s="17" t="str">
        <f t="shared" si="0"/>
        <v/>
      </c>
      <c r="P17" s="17" t="str">
        <f t="shared" si="1"/>
        <v/>
      </c>
      <c r="Q17" s="59"/>
      <c r="R17" s="59"/>
      <c r="S17" s="72"/>
      <c r="T17" s="59"/>
      <c r="U17" s="59"/>
      <c r="V17" s="17" t="str">
        <f>IF(U17="","",VLOOKUP(U17,计分标准!$A$47:$C$55,3,0))</f>
        <v/>
      </c>
      <c r="W17" s="2"/>
      <c r="X17" s="2"/>
      <c r="Y17" s="72"/>
      <c r="Z17" s="2"/>
      <c r="AA17" s="2"/>
      <c r="AB17" s="2"/>
      <c r="AC17" s="78"/>
      <c r="AD17" s="78"/>
      <c r="AE17" s="44"/>
      <c r="AF17" s="17" t="str">
        <f>IF(OR(Z17="",AA17="",AB17=""),"",VLOOKUP(Z17,计分标准!$A$70:$B$73,2,0)*VLOOKUP(AA17,计分标准!$A$58:$C$61,3,0)*AB17/10)</f>
        <v/>
      </c>
      <c r="AG17" s="17" t="str">
        <f>IF(AC17="",AF17,VLOOKUP(AC17,计分标准!$A$64:$B$67,2,0)*AF17)</f>
        <v/>
      </c>
      <c r="AH17" s="17" t="str">
        <f t="shared" si="2"/>
        <v/>
      </c>
      <c r="AI17" s="2"/>
      <c r="AJ17" s="72"/>
      <c r="AK17" s="72"/>
      <c r="AL17" s="2"/>
      <c r="AM17" s="17" t="str">
        <f t="shared" si="3"/>
        <v/>
      </c>
      <c r="AN17" s="2"/>
      <c r="AO17" s="72"/>
      <c r="AP17" s="2"/>
      <c r="AQ17" s="2"/>
      <c r="AR17" s="17" t="str">
        <f t="shared" si="4"/>
        <v/>
      </c>
      <c r="AS17" s="2"/>
      <c r="AT17" s="72"/>
      <c r="AU17" s="2"/>
      <c r="AV17" s="2"/>
      <c r="AW17" s="2"/>
      <c r="AX17" s="19" t="str">
        <f>IF(OR(AU17="",AV17=""),"",INDEX(计分标准!$C$77:$E$81,MATCH(工作量统计!AU17,计分标准!$A$77:$A$81,0),MATCH(工作量统计!AV17,计分标准!$C$76:$E$76,0)))</f>
        <v/>
      </c>
      <c r="AY17" s="79" t="str">
        <f>IF(AW17="",AX17,AX17*INDEX(计分标准!$C$97:$I$101,MATCH(AU17,计分标准!$A$97:$A$101,0),MATCH(AW17,计分标准!$C$96:$I$96,0)))</f>
        <v/>
      </c>
      <c r="AZ17" s="17" t="str">
        <f t="shared" si="6"/>
        <v/>
      </c>
      <c r="BA17" s="38"/>
      <c r="BB17" s="3"/>
      <c r="BC17" s="3"/>
      <c r="BD17" s="3"/>
      <c r="BE17" s="3"/>
      <c r="BF17" s="3"/>
      <c r="BG17" s="3"/>
      <c r="BH17" s="3"/>
      <c r="BI17" s="3"/>
      <c r="BJ17" s="3"/>
    </row>
    <row r="18" spans="1:62" s="4" customFormat="1" ht="21" customHeight="1">
      <c r="A18" s="2"/>
      <c r="B18" s="5"/>
      <c r="C18" s="2"/>
      <c r="D18" s="2"/>
      <c r="E18" s="2"/>
      <c r="F18" s="18" t="str">
        <f>IF(OR(D18="",E18=""),"",VLOOKUP(D18,计分标准!$A$2:$C$10,3,0)*VLOOKUP(E18,计分标准!$A$13:$C$19,3,0))</f>
        <v/>
      </c>
      <c r="G18" s="2"/>
      <c r="H18" s="72"/>
      <c r="I18" s="2"/>
      <c r="J18" s="2"/>
      <c r="K18" s="2"/>
      <c r="L18" s="19" t="str">
        <f>IF(OR(I18="",J18="",K18=""),"",VLOOKUP(I18,计分标准!$A$23:$C$31,3,0)*INDEX(计分标准!$B$35:$I$42,MATCH(工作量统计!J18,计分标准!$A$35:$A$42,0),MATCH(工作量统计!K18,计分标准!$B$34:$I$34,0))/100)</f>
        <v/>
      </c>
      <c r="M18" s="2"/>
      <c r="N18" s="2"/>
      <c r="O18" s="17" t="str">
        <f t="shared" si="0"/>
        <v/>
      </c>
      <c r="P18" s="17" t="str">
        <f t="shared" si="1"/>
        <v/>
      </c>
      <c r="Q18" s="59"/>
      <c r="R18" s="59"/>
      <c r="S18" s="72"/>
      <c r="T18" s="59"/>
      <c r="U18" s="59"/>
      <c r="V18" s="17" t="str">
        <f>IF(U18="","",VLOOKUP(U18,计分标准!$A$47:$C$55,3,0))</f>
        <v/>
      </c>
      <c r="W18" s="2"/>
      <c r="X18" s="2"/>
      <c r="Y18" s="72"/>
      <c r="Z18" s="2"/>
      <c r="AA18" s="2"/>
      <c r="AB18" s="2"/>
      <c r="AC18" s="78"/>
      <c r="AD18" s="78"/>
      <c r="AE18" s="44"/>
      <c r="AF18" s="17" t="str">
        <f>IF(OR(Z18="",AA18="",AB18=""),"",VLOOKUP(Z18,计分标准!$A$70:$B$73,2,0)*VLOOKUP(AA18,计分标准!$A$58:$C$61,3,0)*AB18/10)</f>
        <v/>
      </c>
      <c r="AG18" s="17" t="str">
        <f>IF(AC18="",AF18,VLOOKUP(AC18,计分标准!$A$64:$B$67,2,0)*AF18)</f>
        <v/>
      </c>
      <c r="AH18" s="17" t="str">
        <f t="shared" si="2"/>
        <v/>
      </c>
      <c r="AI18" s="2"/>
      <c r="AJ18" s="72"/>
      <c r="AK18" s="72"/>
      <c r="AL18" s="2"/>
      <c r="AM18" s="17" t="str">
        <f t="shared" si="3"/>
        <v/>
      </c>
      <c r="AN18" s="2"/>
      <c r="AO18" s="72"/>
      <c r="AP18" s="2"/>
      <c r="AQ18" s="2"/>
      <c r="AR18" s="17" t="str">
        <f t="shared" si="4"/>
        <v/>
      </c>
      <c r="AS18" s="2"/>
      <c r="AT18" s="72"/>
      <c r="AU18" s="2"/>
      <c r="AV18" s="2"/>
      <c r="AW18" s="2"/>
      <c r="AX18" s="19" t="str">
        <f>IF(OR(AU18="",AV18=""),"",INDEX(计分标准!$C$77:$E$81,MATCH(工作量统计!AU18,计分标准!$A$77:$A$81,0),MATCH(工作量统计!AV18,计分标准!$C$76:$E$76,0)))</f>
        <v/>
      </c>
      <c r="AY18" s="79" t="str">
        <f>IF(AW18="",AX18,AX18*INDEX(计分标准!$C$97:$I$101,MATCH(AU18,计分标准!$A$97:$A$101,0),MATCH(AW18,计分标准!$C$96:$I$96,0)))</f>
        <v/>
      </c>
      <c r="AZ18" s="17" t="str">
        <f t="shared" si="6"/>
        <v/>
      </c>
      <c r="BA18" s="38"/>
      <c r="BB18" s="3"/>
      <c r="BC18" s="3"/>
      <c r="BD18" s="3"/>
      <c r="BE18" s="3"/>
      <c r="BF18" s="3"/>
      <c r="BG18" s="3"/>
      <c r="BH18" s="3"/>
      <c r="BI18" s="3"/>
      <c r="BJ18" s="3"/>
    </row>
    <row r="19" spans="1:62" s="4" customFormat="1" ht="21" customHeight="1">
      <c r="A19" s="2"/>
      <c r="B19" s="5"/>
      <c r="C19" s="2"/>
      <c r="D19" s="2"/>
      <c r="E19" s="2"/>
      <c r="F19" s="18" t="str">
        <f>IF(OR(D19="",E19=""),"",VLOOKUP(D19,计分标准!$A$2:$C$10,3,0)*VLOOKUP(E19,计分标准!$A$13:$C$19,3,0))</f>
        <v/>
      </c>
      <c r="G19" s="2"/>
      <c r="H19" s="72"/>
      <c r="I19" s="2"/>
      <c r="J19" s="2"/>
      <c r="K19" s="2"/>
      <c r="L19" s="19" t="str">
        <f>IF(OR(I19="",J19="",K19=""),"",VLOOKUP(I19,计分标准!$A$23:$C$31,3,0)*INDEX(计分标准!$B$35:$I$42,MATCH(工作量统计!J19,计分标准!$A$35:$A$42,0),MATCH(工作量统计!K19,计分标准!$B$34:$I$34,0))/100)</f>
        <v/>
      </c>
      <c r="M19" s="2"/>
      <c r="N19" s="2"/>
      <c r="O19" s="17" t="str">
        <f t="shared" si="0"/>
        <v/>
      </c>
      <c r="P19" s="17" t="str">
        <f t="shared" si="1"/>
        <v/>
      </c>
      <c r="Q19" s="59"/>
      <c r="R19" s="59"/>
      <c r="S19" s="72"/>
      <c r="T19" s="59"/>
      <c r="U19" s="59"/>
      <c r="V19" s="17" t="str">
        <f>IF(U19="","",VLOOKUP(U19,计分标准!$A$47:$C$55,3,0))</f>
        <v/>
      </c>
      <c r="W19" s="2"/>
      <c r="X19" s="2"/>
      <c r="Y19" s="72"/>
      <c r="Z19" s="2"/>
      <c r="AA19" s="2"/>
      <c r="AB19" s="2"/>
      <c r="AC19" s="78"/>
      <c r="AD19" s="78"/>
      <c r="AE19" s="44"/>
      <c r="AF19" s="17" t="str">
        <f>IF(OR(Z19="",AA19="",AB19=""),"",VLOOKUP(Z19,计分标准!$A$70:$B$73,2,0)*VLOOKUP(AA19,计分标准!$A$58:$C$61,3,0)*AB19/10)</f>
        <v/>
      </c>
      <c r="AG19" s="17" t="str">
        <f>IF(AC19="",AF19,VLOOKUP(AC19,计分标准!$A$64:$B$67,2,0)*AF19)</f>
        <v/>
      </c>
      <c r="AH19" s="17" t="str">
        <f t="shared" si="2"/>
        <v/>
      </c>
      <c r="AI19" s="2"/>
      <c r="AJ19" s="72"/>
      <c r="AK19" s="72"/>
      <c r="AL19" s="2"/>
      <c r="AM19" s="17" t="str">
        <f t="shared" si="3"/>
        <v/>
      </c>
      <c r="AN19" s="2"/>
      <c r="AO19" s="72"/>
      <c r="AP19" s="2"/>
      <c r="AQ19" s="2"/>
      <c r="AR19" s="17" t="str">
        <f t="shared" si="4"/>
        <v/>
      </c>
      <c r="AS19" s="2"/>
      <c r="AT19" s="72"/>
      <c r="AU19" s="2"/>
      <c r="AV19" s="2"/>
      <c r="AW19" s="2"/>
      <c r="AX19" s="19" t="str">
        <f>IF(OR(AU19="",AV19=""),"",INDEX(计分标准!$C$77:$E$81,MATCH(工作量统计!AU19,计分标准!$A$77:$A$81,0),MATCH(工作量统计!AV19,计分标准!$C$76:$E$76,0)))</f>
        <v/>
      </c>
      <c r="AY19" s="79" t="str">
        <f>IF(AW19="",AX19,AX19*INDEX(计分标准!$C$97:$I$101,MATCH(AU19,计分标准!$A$97:$A$101,0),MATCH(AW19,计分标准!$C$96:$I$96,0)))</f>
        <v/>
      </c>
      <c r="AZ19" s="17" t="str">
        <f t="shared" si="6"/>
        <v/>
      </c>
      <c r="BA19" s="38"/>
      <c r="BB19" s="3"/>
      <c r="BC19" s="3"/>
      <c r="BD19" s="3"/>
      <c r="BE19" s="3"/>
      <c r="BF19" s="3"/>
      <c r="BG19" s="3"/>
      <c r="BH19" s="3"/>
      <c r="BI19" s="3"/>
      <c r="BJ19" s="3"/>
    </row>
    <row r="20" spans="1:62" s="4" customFormat="1" ht="21" customHeight="1">
      <c r="A20" s="2"/>
      <c r="B20" s="5"/>
      <c r="C20" s="2"/>
      <c r="D20" s="2"/>
      <c r="E20" s="2"/>
      <c r="F20" s="18" t="str">
        <f>IF(OR(D20="",E20=""),"",VLOOKUP(D20,计分标准!$A$2:$C$10,3,0)*VLOOKUP(E20,计分标准!$A$13:$C$19,3,0))</f>
        <v/>
      </c>
      <c r="G20" s="2"/>
      <c r="H20" s="72"/>
      <c r="I20" s="2"/>
      <c r="J20" s="2"/>
      <c r="K20" s="2"/>
      <c r="L20" s="19" t="str">
        <f>IF(OR(I20="",J20="",K20=""),"",VLOOKUP(I20,计分标准!$A$23:$C$31,3,0)*INDEX(计分标准!$B$35:$I$42,MATCH(工作量统计!J20,计分标准!$A$35:$A$42,0),MATCH(工作量统计!K20,计分标准!$B$34:$I$34,0))/100)</f>
        <v/>
      </c>
      <c r="M20" s="2"/>
      <c r="N20" s="2"/>
      <c r="O20" s="17" t="str">
        <f t="shared" si="0"/>
        <v/>
      </c>
      <c r="P20" s="17" t="str">
        <f t="shared" si="1"/>
        <v/>
      </c>
      <c r="Q20" s="59"/>
      <c r="R20" s="59"/>
      <c r="S20" s="72"/>
      <c r="T20" s="59"/>
      <c r="U20" s="59"/>
      <c r="V20" s="17" t="str">
        <f>IF(U20="","",VLOOKUP(U20,计分标准!$A$47:$C$55,3,0))</f>
        <v/>
      </c>
      <c r="W20" s="2"/>
      <c r="X20" s="2"/>
      <c r="Y20" s="72"/>
      <c r="Z20" s="2"/>
      <c r="AA20" s="2"/>
      <c r="AB20" s="2"/>
      <c r="AC20" s="78"/>
      <c r="AD20" s="78"/>
      <c r="AE20" s="44"/>
      <c r="AF20" s="17" t="str">
        <f>IF(OR(Z20="",AA20="",AB20=""),"",VLOOKUP(Z20,计分标准!$A$70:$B$73,2,0)*VLOOKUP(AA20,计分标准!$A$58:$C$61,3,0)*AB20/10)</f>
        <v/>
      </c>
      <c r="AG20" s="17" t="str">
        <f>IF(AC20="",AF20,VLOOKUP(AC20,计分标准!$A$64:$B$67,2,0)*AF20)</f>
        <v/>
      </c>
      <c r="AH20" s="17" t="str">
        <f t="shared" si="2"/>
        <v/>
      </c>
      <c r="AI20" s="2"/>
      <c r="AJ20" s="72"/>
      <c r="AK20" s="72"/>
      <c r="AL20" s="2"/>
      <c r="AM20" s="17" t="str">
        <f t="shared" si="3"/>
        <v/>
      </c>
      <c r="AN20" s="2"/>
      <c r="AO20" s="72"/>
      <c r="AP20" s="2"/>
      <c r="AQ20" s="2"/>
      <c r="AR20" s="17" t="str">
        <f t="shared" si="4"/>
        <v/>
      </c>
      <c r="AS20" s="2"/>
      <c r="AT20" s="72"/>
      <c r="AU20" s="2"/>
      <c r="AV20" s="2"/>
      <c r="AW20" s="2"/>
      <c r="AX20" s="19" t="str">
        <f>IF(OR(AU20="",AV20=""),"",INDEX(计分标准!$C$77:$E$81,MATCH(工作量统计!AU20,计分标准!$A$77:$A$81,0),MATCH(工作量统计!AV20,计分标准!$C$76:$E$76,0)))</f>
        <v/>
      </c>
      <c r="AY20" s="79" t="str">
        <f>IF(AW20="",AX20,AX20*INDEX(计分标准!$C$97:$I$101,MATCH(AU20,计分标准!$A$97:$A$101,0),MATCH(AW20,计分标准!$C$96:$I$96,0)))</f>
        <v/>
      </c>
      <c r="AZ20" s="17" t="str">
        <f t="shared" si="6"/>
        <v/>
      </c>
      <c r="BA20" s="38"/>
      <c r="BB20" s="3"/>
      <c r="BC20" s="3"/>
      <c r="BD20" s="3"/>
      <c r="BE20" s="3"/>
      <c r="BF20" s="3"/>
      <c r="BG20" s="3"/>
      <c r="BH20" s="3"/>
      <c r="BI20" s="3"/>
      <c r="BJ20" s="3"/>
    </row>
    <row r="21" spans="1:62" s="4" customFormat="1" ht="21" customHeight="1">
      <c r="A21" s="2"/>
      <c r="B21" s="5"/>
      <c r="C21" s="2"/>
      <c r="D21" s="2"/>
      <c r="E21" s="2"/>
      <c r="F21" s="18" t="str">
        <f>IF(OR(D21="",E21=""),"",VLOOKUP(D21,计分标准!$A$2:$C$10,3,0)*VLOOKUP(E21,计分标准!$A$13:$C$19,3,0))</f>
        <v/>
      </c>
      <c r="G21" s="2"/>
      <c r="H21" s="72"/>
      <c r="I21" s="2"/>
      <c r="J21" s="2"/>
      <c r="K21" s="2"/>
      <c r="L21" s="19" t="str">
        <f>IF(OR(I21="",J21="",K21=""),"",VLOOKUP(I21,计分标准!$A$23:$C$31,3,0)*INDEX(计分标准!$B$35:$I$42,MATCH(工作量统计!J21,计分标准!$A$35:$A$42,0),MATCH(工作量统计!K21,计分标准!$B$34:$I$34,0))/100)</f>
        <v/>
      </c>
      <c r="M21" s="2"/>
      <c r="N21" s="2"/>
      <c r="O21" s="17" t="str">
        <f t="shared" si="0"/>
        <v/>
      </c>
      <c r="P21" s="17" t="str">
        <f t="shared" si="1"/>
        <v/>
      </c>
      <c r="Q21" s="59"/>
      <c r="R21" s="59"/>
      <c r="S21" s="72"/>
      <c r="T21" s="59"/>
      <c r="U21" s="59"/>
      <c r="V21" s="17" t="str">
        <f>IF(U21="","",VLOOKUP(U21,计分标准!$A$47:$C$55,3,0))</f>
        <v/>
      </c>
      <c r="W21" s="2"/>
      <c r="X21" s="2"/>
      <c r="Y21" s="72"/>
      <c r="Z21" s="2"/>
      <c r="AA21" s="2"/>
      <c r="AB21" s="2"/>
      <c r="AC21" s="78"/>
      <c r="AD21" s="78"/>
      <c r="AE21" s="44"/>
      <c r="AF21" s="17" t="str">
        <f>IF(OR(Z21="",AA21="",AB21=""),"",VLOOKUP(Z21,计分标准!$A$70:$B$73,2,0)*VLOOKUP(AA21,计分标准!$A$58:$C$61,3,0)*AB21/10)</f>
        <v/>
      </c>
      <c r="AG21" s="17" t="str">
        <f>IF(AC21="",AF21,VLOOKUP(AC21,计分标准!$A$64:$B$67,2,0)*AF21)</f>
        <v/>
      </c>
      <c r="AH21" s="17" t="str">
        <f t="shared" si="2"/>
        <v/>
      </c>
      <c r="AI21" s="2"/>
      <c r="AJ21" s="72"/>
      <c r="AK21" s="72"/>
      <c r="AL21" s="2"/>
      <c r="AM21" s="17" t="str">
        <f t="shared" si="3"/>
        <v/>
      </c>
      <c r="AN21" s="2"/>
      <c r="AO21" s="72"/>
      <c r="AP21" s="2"/>
      <c r="AQ21" s="2"/>
      <c r="AR21" s="17" t="str">
        <f t="shared" si="4"/>
        <v/>
      </c>
      <c r="AS21" s="2"/>
      <c r="AT21" s="72"/>
      <c r="AU21" s="2"/>
      <c r="AV21" s="2"/>
      <c r="AW21" s="2"/>
      <c r="AX21" s="19" t="str">
        <f>IF(OR(AU21="",AV21=""),"",INDEX(计分标准!$C$77:$E$81,MATCH(工作量统计!AU21,计分标准!$A$77:$A$81,0),MATCH(工作量统计!AV21,计分标准!$C$76:$E$76,0)))</f>
        <v/>
      </c>
      <c r="AY21" s="79" t="str">
        <f>IF(AW21="",AX21,AX21*INDEX(计分标准!$C$97:$I$101,MATCH(AU21,计分标准!$A$97:$A$101,0),MATCH(AW21,计分标准!$C$96:$I$96,0)))</f>
        <v/>
      </c>
      <c r="AZ21" s="17" t="str">
        <f t="shared" si="6"/>
        <v/>
      </c>
      <c r="BA21" s="38"/>
      <c r="BB21" s="3"/>
      <c r="BC21" s="3"/>
      <c r="BD21" s="3"/>
      <c r="BE21" s="3"/>
      <c r="BF21" s="3"/>
      <c r="BG21" s="3"/>
      <c r="BH21" s="3"/>
      <c r="BI21" s="3"/>
      <c r="BJ21" s="3"/>
    </row>
    <row r="22" spans="1:62" s="4" customFormat="1" ht="21" customHeight="1">
      <c r="A22" s="2"/>
      <c r="B22" s="5"/>
      <c r="C22" s="2"/>
      <c r="D22" s="2"/>
      <c r="E22" s="2"/>
      <c r="F22" s="18" t="str">
        <f>IF(OR(D22="",E22=""),"",VLOOKUP(D22,计分标准!$A$2:$C$10,3,0)*VLOOKUP(E22,计分标准!$A$13:$C$19,3,0))</f>
        <v/>
      </c>
      <c r="G22" s="2"/>
      <c r="H22" s="72"/>
      <c r="I22" s="2"/>
      <c r="J22" s="2"/>
      <c r="K22" s="2"/>
      <c r="L22" s="19" t="str">
        <f>IF(OR(I22="",J22="",K22=""),"",VLOOKUP(I22,计分标准!$A$23:$C$31,3,0)*INDEX(计分标准!$B$35:$I$42,MATCH(工作量统计!J22,计分标准!$A$35:$A$42,0),MATCH(工作量统计!K22,计分标准!$B$34:$I$34,0))/100)</f>
        <v/>
      </c>
      <c r="M22" s="2"/>
      <c r="N22" s="2"/>
      <c r="O22" s="17" t="str">
        <f t="shared" si="0"/>
        <v/>
      </c>
      <c r="P22" s="17" t="str">
        <f t="shared" si="1"/>
        <v/>
      </c>
      <c r="Q22" s="59"/>
      <c r="R22" s="59"/>
      <c r="S22" s="72"/>
      <c r="T22" s="59"/>
      <c r="U22" s="59"/>
      <c r="V22" s="17" t="str">
        <f>IF(U22="","",VLOOKUP(U22,计分标准!$A$47:$C$55,3,0))</f>
        <v/>
      </c>
      <c r="W22" s="2"/>
      <c r="X22" s="2"/>
      <c r="Y22" s="72"/>
      <c r="Z22" s="2"/>
      <c r="AA22" s="2"/>
      <c r="AB22" s="2"/>
      <c r="AC22" s="78"/>
      <c r="AD22" s="78"/>
      <c r="AE22" s="44"/>
      <c r="AF22" s="17" t="str">
        <f>IF(OR(Z22="",AA22="",AB22=""),"",VLOOKUP(Z22,计分标准!$A$70:$B$73,2,0)*VLOOKUP(AA22,计分标准!$A$58:$C$61,3,0)*AB22/10)</f>
        <v/>
      </c>
      <c r="AG22" s="17" t="str">
        <f>IF(AC22="",AF22,VLOOKUP(AC22,计分标准!$A$64:$B$67,2,0)*AF22)</f>
        <v/>
      </c>
      <c r="AH22" s="17" t="str">
        <f t="shared" si="2"/>
        <v/>
      </c>
      <c r="AI22" s="2"/>
      <c r="AJ22" s="72"/>
      <c r="AK22" s="72"/>
      <c r="AL22" s="2"/>
      <c r="AM22" s="17" t="str">
        <f t="shared" si="3"/>
        <v/>
      </c>
      <c r="AN22" s="2"/>
      <c r="AO22" s="72"/>
      <c r="AP22" s="2"/>
      <c r="AQ22" s="2"/>
      <c r="AR22" s="17" t="str">
        <f t="shared" si="4"/>
        <v/>
      </c>
      <c r="AS22" s="2"/>
      <c r="AT22" s="72"/>
      <c r="AU22" s="2"/>
      <c r="AV22" s="2"/>
      <c r="AW22" s="2"/>
      <c r="AX22" s="19" t="str">
        <f>IF(OR(AU22="",AV22=""),"",INDEX(计分标准!$C$77:$E$81,MATCH(工作量统计!AU22,计分标准!$A$77:$A$81,0),MATCH(工作量统计!AV22,计分标准!$C$76:$E$76,0)))</f>
        <v/>
      </c>
      <c r="AY22" s="79" t="str">
        <f>IF(AW22="",AX22,AX22*INDEX(计分标准!$C$97:$I$101,MATCH(AU22,计分标准!$A$97:$A$101,0),MATCH(AW22,计分标准!$C$96:$I$96,0)))</f>
        <v/>
      </c>
      <c r="AZ22" s="17" t="str">
        <f t="shared" si="6"/>
        <v/>
      </c>
      <c r="BA22" s="38"/>
      <c r="BB22" s="3"/>
      <c r="BC22" s="3"/>
      <c r="BD22" s="3"/>
      <c r="BE22" s="3"/>
      <c r="BF22" s="3"/>
      <c r="BG22" s="3"/>
      <c r="BH22" s="3"/>
      <c r="BI22" s="3"/>
      <c r="BJ22" s="3"/>
    </row>
    <row r="23" spans="1:62" s="4" customFormat="1" ht="21" customHeight="1">
      <c r="A23" s="2"/>
      <c r="B23" s="5"/>
      <c r="C23" s="2"/>
      <c r="D23" s="2"/>
      <c r="E23" s="2"/>
      <c r="F23" s="18" t="str">
        <f>IF(OR(D23="",E23=""),"",VLOOKUP(D23,计分标准!$A$2:$C$10,3,0)*VLOOKUP(E23,计分标准!$A$13:$C$19,3,0))</f>
        <v/>
      </c>
      <c r="G23" s="2"/>
      <c r="H23" s="72"/>
      <c r="I23" s="2"/>
      <c r="J23" s="2"/>
      <c r="K23" s="2"/>
      <c r="L23" s="19" t="str">
        <f>IF(OR(I23="",J23="",K23=""),"",VLOOKUP(I23,计分标准!$A$23:$C$31,3,0)*INDEX(计分标准!$B$35:$I$42,MATCH(工作量统计!J23,计分标准!$A$35:$A$42,0),MATCH(工作量统计!K23,计分标准!$B$34:$I$34,0))/100)</f>
        <v/>
      </c>
      <c r="M23" s="2"/>
      <c r="N23" s="2"/>
      <c r="O23" s="17" t="str">
        <f t="shared" si="0"/>
        <v/>
      </c>
      <c r="P23" s="17" t="str">
        <f t="shared" si="1"/>
        <v/>
      </c>
      <c r="Q23" s="59"/>
      <c r="R23" s="59"/>
      <c r="S23" s="72"/>
      <c r="T23" s="59"/>
      <c r="U23" s="59"/>
      <c r="V23" s="17" t="str">
        <f>IF(U23="","",VLOOKUP(U23,计分标准!$A$47:$C$55,3,0))</f>
        <v/>
      </c>
      <c r="W23" s="2"/>
      <c r="X23" s="2"/>
      <c r="Y23" s="72"/>
      <c r="Z23" s="2"/>
      <c r="AA23" s="2"/>
      <c r="AB23" s="2"/>
      <c r="AC23" s="78"/>
      <c r="AD23" s="78"/>
      <c r="AE23" s="44"/>
      <c r="AF23" s="17" t="str">
        <f>IF(OR(Z23="",AA23="",AB23=""),"",VLOOKUP(Z23,计分标准!$A$70:$B$73,2,0)*VLOOKUP(AA23,计分标准!$A$58:$C$61,3,0)*AB23/10)</f>
        <v/>
      </c>
      <c r="AG23" s="17" t="str">
        <f>IF(AC23="",AF23,VLOOKUP(AC23,计分标准!$A$64:$B$67,2,0)*AF23)</f>
        <v/>
      </c>
      <c r="AH23" s="17" t="str">
        <f t="shared" si="2"/>
        <v/>
      </c>
      <c r="AI23" s="2"/>
      <c r="AJ23" s="72"/>
      <c r="AK23" s="72"/>
      <c r="AL23" s="2"/>
      <c r="AM23" s="17" t="str">
        <f t="shared" si="3"/>
        <v/>
      </c>
      <c r="AN23" s="2"/>
      <c r="AO23" s="72"/>
      <c r="AP23" s="2"/>
      <c r="AQ23" s="2"/>
      <c r="AR23" s="17" t="str">
        <f t="shared" si="4"/>
        <v/>
      </c>
      <c r="AS23" s="2"/>
      <c r="AT23" s="72"/>
      <c r="AU23" s="2"/>
      <c r="AV23" s="2"/>
      <c r="AW23" s="2"/>
      <c r="AX23" s="19" t="str">
        <f>IF(OR(AU23="",AV23=""),"",INDEX(计分标准!$C$77:$E$81,MATCH(工作量统计!AU23,计分标准!$A$77:$A$81,0),MATCH(工作量统计!AV23,计分标准!$C$76:$E$76,0)))</f>
        <v/>
      </c>
      <c r="AY23" s="79" t="str">
        <f>IF(AW23="",AX23,AX23*INDEX(计分标准!$C$97:$I$101,MATCH(AU23,计分标准!$A$97:$A$101,0),MATCH(AW23,计分标准!$C$96:$I$96,0)))</f>
        <v/>
      </c>
      <c r="AZ23" s="17" t="str">
        <f t="shared" si="6"/>
        <v/>
      </c>
      <c r="BA23" s="38"/>
      <c r="BB23" s="3"/>
      <c r="BC23" s="3"/>
      <c r="BD23" s="3"/>
      <c r="BE23" s="3"/>
      <c r="BF23" s="3"/>
      <c r="BG23" s="3"/>
      <c r="BH23" s="3"/>
      <c r="BI23" s="3"/>
      <c r="BJ23" s="3"/>
    </row>
    <row r="24" spans="1:62" s="4" customFormat="1" ht="21" customHeight="1">
      <c r="A24" s="2"/>
      <c r="B24" s="5"/>
      <c r="C24" s="2"/>
      <c r="D24" s="2"/>
      <c r="E24" s="2"/>
      <c r="F24" s="18" t="str">
        <f>IF(OR(D24="",E24=""),"",VLOOKUP(D24,计分标准!$A$2:$C$10,3,0)*VLOOKUP(E24,计分标准!$A$13:$C$19,3,0))</f>
        <v/>
      </c>
      <c r="G24" s="2"/>
      <c r="H24" s="72"/>
      <c r="I24" s="2"/>
      <c r="J24" s="2"/>
      <c r="K24" s="2"/>
      <c r="L24" s="19" t="str">
        <f>IF(OR(I24="",J24="",K24=""),"",VLOOKUP(I24,计分标准!$A$23:$C$31,3,0)*INDEX(计分标准!$B$35:$I$42,MATCH(工作量统计!J24,计分标准!$A$35:$A$42,0),MATCH(工作量统计!K24,计分标准!$B$34:$I$34,0))/100)</f>
        <v/>
      </c>
      <c r="M24" s="2"/>
      <c r="N24" s="2"/>
      <c r="O24" s="17" t="str">
        <f t="shared" si="0"/>
        <v/>
      </c>
      <c r="P24" s="17" t="str">
        <f t="shared" si="1"/>
        <v/>
      </c>
      <c r="Q24" s="59"/>
      <c r="R24" s="59"/>
      <c r="S24" s="72"/>
      <c r="T24" s="59"/>
      <c r="U24" s="59"/>
      <c r="V24" s="17" t="str">
        <f>IF(U24="","",VLOOKUP(U24,计分标准!$A$47:$C$55,3,0))</f>
        <v/>
      </c>
      <c r="W24" s="2"/>
      <c r="X24" s="2"/>
      <c r="Y24" s="72"/>
      <c r="Z24" s="2"/>
      <c r="AA24" s="2"/>
      <c r="AB24" s="2"/>
      <c r="AC24" s="78"/>
      <c r="AD24" s="78"/>
      <c r="AE24" s="44"/>
      <c r="AF24" s="17" t="str">
        <f>IF(OR(Z24="",AA24="",AB24=""),"",VLOOKUP(Z24,计分标准!$A$70:$B$73,2,0)*VLOOKUP(AA24,计分标准!$A$58:$C$61,3,0)*AB24/10)</f>
        <v/>
      </c>
      <c r="AG24" s="17" t="str">
        <f>IF(AC24="",AF24,VLOOKUP(AC24,计分标准!$A$64:$B$67,2,0)*AF24)</f>
        <v/>
      </c>
      <c r="AH24" s="17" t="str">
        <f t="shared" si="2"/>
        <v/>
      </c>
      <c r="AI24" s="2"/>
      <c r="AJ24" s="72"/>
      <c r="AK24" s="72"/>
      <c r="AL24" s="2"/>
      <c r="AM24" s="17" t="str">
        <f t="shared" si="3"/>
        <v/>
      </c>
      <c r="AN24" s="2"/>
      <c r="AO24" s="72"/>
      <c r="AP24" s="2"/>
      <c r="AQ24" s="2"/>
      <c r="AR24" s="17" t="str">
        <f t="shared" si="4"/>
        <v/>
      </c>
      <c r="AS24" s="2"/>
      <c r="AT24" s="72"/>
      <c r="AU24" s="2"/>
      <c r="AV24" s="2"/>
      <c r="AW24" s="2"/>
      <c r="AX24" s="19" t="str">
        <f>IF(OR(AU24="",AV24=""),"",INDEX(计分标准!$C$77:$E$81,MATCH(工作量统计!AU24,计分标准!$A$77:$A$81,0),MATCH(工作量统计!AV24,计分标准!$C$76:$E$76,0)))</f>
        <v/>
      </c>
      <c r="AY24" s="79" t="str">
        <f>IF(AW24="",AX24,AX24*INDEX(计分标准!$C$97:$I$101,MATCH(AU24,计分标准!$A$97:$A$101,0),MATCH(AW24,计分标准!$C$96:$I$96,0)))</f>
        <v/>
      </c>
      <c r="AZ24" s="17" t="str">
        <f t="shared" si="6"/>
        <v/>
      </c>
      <c r="BA24" s="38"/>
      <c r="BB24" s="3"/>
      <c r="BC24" s="3"/>
      <c r="BD24" s="3"/>
      <c r="BE24" s="3"/>
      <c r="BF24" s="3"/>
      <c r="BG24" s="3"/>
      <c r="BH24" s="3"/>
      <c r="BI24" s="3"/>
      <c r="BJ24" s="3"/>
    </row>
    <row r="25" spans="1:62" s="4" customFormat="1" ht="21" customHeight="1">
      <c r="A25" s="2"/>
      <c r="B25" s="5"/>
      <c r="C25" s="2"/>
      <c r="D25" s="2"/>
      <c r="E25" s="2"/>
      <c r="F25" s="18" t="str">
        <f>IF(OR(D25="",E25=""),"",VLOOKUP(D25,计分标准!$A$2:$C$10,3,0)*VLOOKUP(E25,计分标准!$A$13:$C$19,3,0))</f>
        <v/>
      </c>
      <c r="G25" s="2"/>
      <c r="H25" s="72"/>
      <c r="I25" s="2"/>
      <c r="J25" s="2"/>
      <c r="K25" s="2"/>
      <c r="L25" s="19" t="str">
        <f>IF(OR(I25="",J25="",K25=""),"",VLOOKUP(I25,计分标准!$A$23:$C$31,3,0)*INDEX(计分标准!$B$35:$I$42,MATCH(工作量统计!J25,计分标准!$A$35:$A$42,0),MATCH(工作量统计!K25,计分标准!$B$34:$I$34,0))/100)</f>
        <v/>
      </c>
      <c r="M25" s="2"/>
      <c r="N25" s="2"/>
      <c r="O25" s="17" t="str">
        <f t="shared" si="0"/>
        <v/>
      </c>
      <c r="P25" s="17" t="str">
        <f t="shared" si="1"/>
        <v/>
      </c>
      <c r="Q25" s="59"/>
      <c r="R25" s="59"/>
      <c r="S25" s="72"/>
      <c r="T25" s="59"/>
      <c r="U25" s="59"/>
      <c r="V25" s="17" t="str">
        <f>IF(U25="","",VLOOKUP(U25,计分标准!$A$47:$C$55,3,0))</f>
        <v/>
      </c>
      <c r="W25" s="2"/>
      <c r="X25" s="2"/>
      <c r="Y25" s="72"/>
      <c r="Z25" s="2"/>
      <c r="AA25" s="2"/>
      <c r="AB25" s="2"/>
      <c r="AC25" s="78"/>
      <c r="AD25" s="78"/>
      <c r="AE25" s="44"/>
      <c r="AF25" s="17" t="str">
        <f>IF(OR(Z25="",AA25="",AB25=""),"",VLOOKUP(Z25,计分标准!$A$70:$B$73,2,0)*VLOOKUP(AA25,计分标准!$A$58:$C$61,3,0)*AB25/10)</f>
        <v/>
      </c>
      <c r="AG25" s="17" t="str">
        <f>IF(AC25="",AF25,VLOOKUP(AC25,计分标准!$A$64:$B$67,2,0)*AF25)</f>
        <v/>
      </c>
      <c r="AH25" s="17" t="str">
        <f t="shared" si="2"/>
        <v/>
      </c>
      <c r="AI25" s="2"/>
      <c r="AJ25" s="72"/>
      <c r="AK25" s="72"/>
      <c r="AL25" s="2"/>
      <c r="AM25" s="17" t="str">
        <f t="shared" si="3"/>
        <v/>
      </c>
      <c r="AN25" s="2"/>
      <c r="AO25" s="72"/>
      <c r="AP25" s="2"/>
      <c r="AQ25" s="2"/>
      <c r="AR25" s="17" t="str">
        <f t="shared" si="4"/>
        <v/>
      </c>
      <c r="AS25" s="2"/>
      <c r="AT25" s="72"/>
      <c r="AU25" s="2"/>
      <c r="AV25" s="2"/>
      <c r="AW25" s="2"/>
      <c r="AX25" s="19" t="str">
        <f>IF(OR(AU25="",AV25=""),"",INDEX(计分标准!$C$77:$E$81,MATCH(工作量统计!AU25,计分标准!$A$77:$A$81,0),MATCH(工作量统计!AV25,计分标准!$C$76:$E$76,0)))</f>
        <v/>
      </c>
      <c r="AY25" s="79" t="str">
        <f>IF(AW25="",AX25,AX25*INDEX(计分标准!$C$97:$I$101,MATCH(AU25,计分标准!$A$97:$A$101,0),MATCH(AW25,计分标准!$C$96:$I$96,0)))</f>
        <v/>
      </c>
      <c r="AZ25" s="17" t="str">
        <f t="shared" si="6"/>
        <v/>
      </c>
      <c r="BA25" s="38"/>
      <c r="BB25" s="3"/>
      <c r="BC25" s="3"/>
      <c r="BD25" s="3"/>
      <c r="BE25" s="3"/>
      <c r="BF25" s="3"/>
      <c r="BG25" s="3"/>
      <c r="BH25" s="3"/>
      <c r="BI25" s="3"/>
      <c r="BJ25" s="3"/>
    </row>
    <row r="26" spans="1:62" s="4" customFormat="1" ht="21" customHeight="1">
      <c r="A26" s="2"/>
      <c r="B26" s="5"/>
      <c r="C26" s="2"/>
      <c r="D26" s="2"/>
      <c r="E26" s="2"/>
      <c r="F26" s="18" t="str">
        <f>IF(OR(D26="",E26=""),"",VLOOKUP(D26,计分标准!$A$2:$C$10,3,0)*VLOOKUP(E26,计分标准!$A$13:$C$19,3,0))</f>
        <v/>
      </c>
      <c r="G26" s="2"/>
      <c r="H26" s="72"/>
      <c r="I26" s="2"/>
      <c r="J26" s="2"/>
      <c r="K26" s="2"/>
      <c r="L26" s="19" t="str">
        <f>IF(OR(I26="",J26="",K26=""),"",VLOOKUP(I26,计分标准!$A$23:$C$31,3,0)*INDEX(计分标准!$B$35:$I$42,MATCH(工作量统计!J26,计分标准!$A$35:$A$42,0),MATCH(工作量统计!K26,计分标准!$B$34:$I$34,0))/100)</f>
        <v/>
      </c>
      <c r="M26" s="2"/>
      <c r="N26" s="2"/>
      <c r="O26" s="17" t="str">
        <f t="shared" si="0"/>
        <v/>
      </c>
      <c r="P26" s="17" t="str">
        <f t="shared" si="1"/>
        <v/>
      </c>
      <c r="Q26" s="59"/>
      <c r="R26" s="59"/>
      <c r="S26" s="72"/>
      <c r="T26" s="59"/>
      <c r="U26" s="59"/>
      <c r="V26" s="17" t="str">
        <f>IF(U26="","",VLOOKUP(U26,计分标准!$A$47:$C$55,3,0))</f>
        <v/>
      </c>
      <c r="W26" s="2"/>
      <c r="X26" s="2"/>
      <c r="Y26" s="72"/>
      <c r="Z26" s="2"/>
      <c r="AA26" s="2"/>
      <c r="AB26" s="2"/>
      <c r="AC26" s="78"/>
      <c r="AD26" s="78"/>
      <c r="AE26" s="44"/>
      <c r="AF26" s="17" t="str">
        <f>IF(OR(Z26="",AA26="",AB26=""),"",VLOOKUP(Z26,计分标准!$A$70:$B$73,2,0)*VLOOKUP(AA26,计分标准!$A$58:$C$61,3,0)*AB26/10)</f>
        <v/>
      </c>
      <c r="AG26" s="17" t="str">
        <f>IF(AC26="",AF26,VLOOKUP(AC26,计分标准!$A$64:$B$67,2,0)*AF26)</f>
        <v/>
      </c>
      <c r="AH26" s="17" t="str">
        <f t="shared" si="2"/>
        <v/>
      </c>
      <c r="AI26" s="2"/>
      <c r="AJ26" s="72"/>
      <c r="AK26" s="72"/>
      <c r="AL26" s="2"/>
      <c r="AM26" s="17" t="str">
        <f t="shared" si="3"/>
        <v/>
      </c>
      <c r="AN26" s="2"/>
      <c r="AO26" s="72"/>
      <c r="AP26" s="2"/>
      <c r="AQ26" s="2"/>
      <c r="AR26" s="17" t="str">
        <f t="shared" si="4"/>
        <v/>
      </c>
      <c r="AS26" s="2"/>
      <c r="AT26" s="72"/>
      <c r="AU26" s="2"/>
      <c r="AV26" s="2"/>
      <c r="AW26" s="2"/>
      <c r="AX26" s="19" t="str">
        <f>IF(OR(AU26="",AV26=""),"",INDEX(计分标准!$C$77:$E$81,MATCH(工作量统计!AU26,计分标准!$A$77:$A$81,0),MATCH(工作量统计!AV26,计分标准!$C$76:$E$76,0)))</f>
        <v/>
      </c>
      <c r="AY26" s="79" t="str">
        <f>IF(AW26="",AX26,AX26*INDEX(计分标准!$C$97:$I$101,MATCH(AU26,计分标准!$A$97:$A$101,0),MATCH(AW26,计分标准!$C$96:$I$96,0)))</f>
        <v/>
      </c>
      <c r="AZ26" s="17" t="str">
        <f t="shared" si="6"/>
        <v/>
      </c>
      <c r="BA26" s="38"/>
      <c r="BB26" s="3"/>
      <c r="BC26" s="3"/>
      <c r="BD26" s="3"/>
      <c r="BE26" s="3"/>
      <c r="BF26" s="3"/>
      <c r="BG26" s="3"/>
      <c r="BH26" s="3"/>
      <c r="BI26" s="3"/>
      <c r="BJ26" s="3"/>
    </row>
    <row r="27" spans="1:62" s="4" customFormat="1" ht="21" customHeight="1">
      <c r="A27" s="2"/>
      <c r="B27" s="5"/>
      <c r="C27" s="2"/>
      <c r="D27" s="2"/>
      <c r="E27" s="2"/>
      <c r="F27" s="18" t="str">
        <f>IF(OR(D27="",E27=""),"",VLOOKUP(D27,计分标准!$A$2:$C$10,3,0)*VLOOKUP(E27,计分标准!$A$13:$C$19,3,0))</f>
        <v/>
      </c>
      <c r="G27" s="2"/>
      <c r="H27" s="72"/>
      <c r="I27" s="2"/>
      <c r="J27" s="2"/>
      <c r="K27" s="2"/>
      <c r="L27" s="19" t="str">
        <f>IF(OR(I27="",J27="",K27=""),"",VLOOKUP(I27,计分标准!$A$23:$C$31,3,0)*INDEX(计分标准!$B$35:$I$42,MATCH(工作量统计!J27,计分标准!$A$35:$A$42,0),MATCH(工作量统计!K27,计分标准!$B$34:$I$34,0))/100)</f>
        <v/>
      </c>
      <c r="M27" s="2"/>
      <c r="N27" s="2"/>
      <c r="O27" s="17" t="str">
        <f t="shared" si="0"/>
        <v/>
      </c>
      <c r="P27" s="17" t="str">
        <f t="shared" si="1"/>
        <v/>
      </c>
      <c r="Q27" s="59"/>
      <c r="R27" s="59"/>
      <c r="S27" s="72"/>
      <c r="T27" s="59"/>
      <c r="U27" s="59"/>
      <c r="V27" s="17" t="str">
        <f>IF(U27="","",VLOOKUP(U27,计分标准!$A$47:$C$55,3,0))</f>
        <v/>
      </c>
      <c r="W27" s="2"/>
      <c r="X27" s="2"/>
      <c r="Y27" s="72"/>
      <c r="Z27" s="2"/>
      <c r="AA27" s="2"/>
      <c r="AB27" s="2"/>
      <c r="AC27" s="78"/>
      <c r="AD27" s="78"/>
      <c r="AE27" s="44"/>
      <c r="AF27" s="17" t="str">
        <f>IF(OR(Z27="",AA27="",AB27=""),"",VLOOKUP(Z27,计分标准!$A$70:$B$73,2,0)*VLOOKUP(AA27,计分标准!$A$58:$C$61,3,0)*AB27/10)</f>
        <v/>
      </c>
      <c r="AG27" s="17" t="str">
        <f>IF(AC27="",AF27,VLOOKUP(AC27,计分标准!$A$64:$B$67,2,0)*AF27)</f>
        <v/>
      </c>
      <c r="AH27" s="17" t="str">
        <f t="shared" si="2"/>
        <v/>
      </c>
      <c r="AI27" s="2"/>
      <c r="AJ27" s="72"/>
      <c r="AK27" s="72"/>
      <c r="AL27" s="2"/>
      <c r="AM27" s="17" t="str">
        <f t="shared" si="3"/>
        <v/>
      </c>
      <c r="AN27" s="2"/>
      <c r="AO27" s="72"/>
      <c r="AP27" s="2"/>
      <c r="AQ27" s="2"/>
      <c r="AR27" s="17" t="str">
        <f t="shared" si="4"/>
        <v/>
      </c>
      <c r="AS27" s="2"/>
      <c r="AT27" s="72"/>
      <c r="AU27" s="2"/>
      <c r="AV27" s="2"/>
      <c r="AW27" s="2"/>
      <c r="AX27" s="19" t="str">
        <f>IF(OR(AU27="",AV27=""),"",INDEX(计分标准!$C$77:$E$81,MATCH(工作量统计!AU27,计分标准!$A$77:$A$81,0),MATCH(工作量统计!AV27,计分标准!$C$76:$E$76,0)))</f>
        <v/>
      </c>
      <c r="AY27" s="79" t="str">
        <f>IF(AW27="",AX27,AX27*INDEX(计分标准!$C$97:$I$101,MATCH(AU27,计分标准!$A$97:$A$101,0),MATCH(AW27,计分标准!$C$96:$I$96,0)))</f>
        <v/>
      </c>
      <c r="AZ27" s="17" t="str">
        <f t="shared" si="6"/>
        <v/>
      </c>
      <c r="BA27" s="38"/>
      <c r="BB27" s="3"/>
      <c r="BC27" s="3"/>
      <c r="BD27" s="3"/>
      <c r="BE27" s="3"/>
      <c r="BF27" s="3"/>
      <c r="BG27" s="3"/>
      <c r="BH27" s="3"/>
      <c r="BI27" s="3"/>
      <c r="BJ27" s="3"/>
    </row>
    <row r="28" spans="1:62" s="4" customFormat="1" ht="21" customHeight="1">
      <c r="A28" s="2"/>
      <c r="B28" s="5"/>
      <c r="C28" s="2"/>
      <c r="D28" s="2"/>
      <c r="E28" s="2"/>
      <c r="F28" s="18" t="str">
        <f>IF(OR(D28="",E28=""),"",VLOOKUP(D28,计分标准!$A$2:$C$10,3,0)*VLOOKUP(E28,计分标准!$A$13:$C$19,3,0))</f>
        <v/>
      </c>
      <c r="G28" s="2"/>
      <c r="H28" s="72"/>
      <c r="I28" s="2"/>
      <c r="J28" s="2"/>
      <c r="K28" s="2"/>
      <c r="L28" s="19" t="str">
        <f>IF(OR(I28="",J28="",K28=""),"",VLOOKUP(I28,计分标准!$A$23:$C$31,3,0)*INDEX(计分标准!$B$35:$I$42,MATCH(工作量统计!J28,计分标准!$A$35:$A$42,0),MATCH(工作量统计!K28,计分标准!$B$34:$I$34,0))/100)</f>
        <v/>
      </c>
      <c r="M28" s="2"/>
      <c r="N28" s="2"/>
      <c r="O28" s="17" t="str">
        <f t="shared" si="0"/>
        <v/>
      </c>
      <c r="P28" s="17" t="str">
        <f t="shared" si="1"/>
        <v/>
      </c>
      <c r="Q28" s="59"/>
      <c r="R28" s="59"/>
      <c r="S28" s="72"/>
      <c r="T28" s="59"/>
      <c r="U28" s="59"/>
      <c r="V28" s="17" t="str">
        <f>IF(U28="","",VLOOKUP(U28,计分标准!$A$47:$C$55,3,0))</f>
        <v/>
      </c>
      <c r="W28" s="2"/>
      <c r="X28" s="2"/>
      <c r="Y28" s="72"/>
      <c r="Z28" s="2"/>
      <c r="AA28" s="2"/>
      <c r="AB28" s="2"/>
      <c r="AC28" s="78"/>
      <c r="AD28" s="78"/>
      <c r="AE28" s="44"/>
      <c r="AF28" s="17" t="str">
        <f>IF(OR(Z28="",AA28="",AB28=""),"",VLOOKUP(Z28,计分标准!$A$70:$B$73,2,0)*VLOOKUP(AA28,计分标准!$A$58:$C$61,3,0)*AB28/10)</f>
        <v/>
      </c>
      <c r="AG28" s="17" t="str">
        <f>IF(AC28="",AF28,VLOOKUP(AC28,计分标准!$A$64:$B$67,2,0)*AF28)</f>
        <v/>
      </c>
      <c r="AH28" s="17" t="str">
        <f t="shared" si="2"/>
        <v/>
      </c>
      <c r="AI28" s="2"/>
      <c r="AJ28" s="72"/>
      <c r="AK28" s="72"/>
      <c r="AL28" s="2"/>
      <c r="AM28" s="17" t="str">
        <f t="shared" si="3"/>
        <v/>
      </c>
      <c r="AN28" s="2"/>
      <c r="AO28" s="72"/>
      <c r="AP28" s="2"/>
      <c r="AQ28" s="2"/>
      <c r="AR28" s="17" t="str">
        <f t="shared" si="4"/>
        <v/>
      </c>
      <c r="AS28" s="2"/>
      <c r="AT28" s="72"/>
      <c r="AU28" s="2"/>
      <c r="AV28" s="2"/>
      <c r="AW28" s="2"/>
      <c r="AX28" s="19" t="str">
        <f>IF(OR(AU28="",AV28=""),"",INDEX(计分标准!$C$77:$E$81,MATCH(工作量统计!AU28,计分标准!$A$77:$A$81,0),MATCH(工作量统计!AV28,计分标准!$C$76:$E$76,0)))</f>
        <v/>
      </c>
      <c r="AY28" s="79" t="str">
        <f>IF(AW28="",AX28,AX28*INDEX(计分标准!$C$97:$I$101,MATCH(AU28,计分标准!$A$97:$A$101,0),MATCH(AW28,计分标准!$C$96:$I$96,0)))</f>
        <v/>
      </c>
      <c r="AZ28" s="17" t="str">
        <f t="shared" si="6"/>
        <v/>
      </c>
      <c r="BA28" s="38"/>
      <c r="BB28" s="3"/>
      <c r="BC28" s="3"/>
      <c r="BD28" s="3"/>
      <c r="BE28" s="3"/>
      <c r="BF28" s="3"/>
      <c r="BG28" s="3"/>
      <c r="BH28" s="3"/>
      <c r="BI28" s="3"/>
      <c r="BJ28" s="3"/>
    </row>
    <row r="29" spans="1:62" s="4" customFormat="1" ht="21" customHeight="1">
      <c r="A29" s="2"/>
      <c r="B29" s="5"/>
      <c r="C29" s="2"/>
      <c r="D29" s="2"/>
      <c r="E29" s="2"/>
      <c r="F29" s="18" t="str">
        <f>IF(OR(D29="",E29=""),"",VLOOKUP(D29,计分标准!$A$2:$C$10,3,0)*VLOOKUP(E29,计分标准!$A$13:$C$19,3,0))</f>
        <v/>
      </c>
      <c r="G29" s="2"/>
      <c r="H29" s="72"/>
      <c r="I29" s="2"/>
      <c r="J29" s="2"/>
      <c r="K29" s="2"/>
      <c r="L29" s="19" t="str">
        <f>IF(OR(I29="",J29="",K29=""),"",VLOOKUP(I29,计分标准!$A$23:$C$31,3,0)*INDEX(计分标准!$B$35:$I$42,MATCH(工作量统计!J29,计分标准!$A$35:$A$42,0),MATCH(工作量统计!K29,计分标准!$B$34:$I$34,0))/100)</f>
        <v/>
      </c>
      <c r="M29" s="2"/>
      <c r="N29" s="2"/>
      <c r="O29" s="17" t="str">
        <f t="shared" si="0"/>
        <v/>
      </c>
      <c r="P29" s="17" t="str">
        <f t="shared" si="1"/>
        <v/>
      </c>
      <c r="Q29" s="59"/>
      <c r="R29" s="59"/>
      <c r="S29" s="72"/>
      <c r="T29" s="59"/>
      <c r="U29" s="59"/>
      <c r="V29" s="17" t="str">
        <f>IF(U29="","",VLOOKUP(U29,计分标准!$A$47:$C$55,3,0))</f>
        <v/>
      </c>
      <c r="W29" s="2"/>
      <c r="X29" s="2"/>
      <c r="Y29" s="72"/>
      <c r="Z29" s="2"/>
      <c r="AA29" s="2"/>
      <c r="AB29" s="2"/>
      <c r="AC29" s="78"/>
      <c r="AD29" s="78"/>
      <c r="AE29" s="44"/>
      <c r="AF29" s="17" t="str">
        <f>IF(OR(Z29="",AA29="",AB29=""),"",VLOOKUP(Z29,计分标准!$A$70:$B$73,2,0)*VLOOKUP(AA29,计分标准!$A$58:$C$61,3,0)*AB29/10)</f>
        <v/>
      </c>
      <c r="AG29" s="17" t="str">
        <f>IF(AC29="",AF29,VLOOKUP(AC29,计分标准!$A$64:$B$67,2,0)*AF29)</f>
        <v/>
      </c>
      <c r="AH29" s="17" t="str">
        <f t="shared" si="2"/>
        <v/>
      </c>
      <c r="AI29" s="2"/>
      <c r="AJ29" s="72"/>
      <c r="AK29" s="72"/>
      <c r="AL29" s="2"/>
      <c r="AM29" s="17" t="str">
        <f t="shared" si="3"/>
        <v/>
      </c>
      <c r="AN29" s="2"/>
      <c r="AO29" s="72"/>
      <c r="AP29" s="2"/>
      <c r="AQ29" s="2"/>
      <c r="AR29" s="17" t="str">
        <f t="shared" si="4"/>
        <v/>
      </c>
      <c r="AS29" s="2"/>
      <c r="AT29" s="72"/>
      <c r="AU29" s="2"/>
      <c r="AV29" s="2"/>
      <c r="AW29" s="2"/>
      <c r="AX29" s="19" t="str">
        <f>IF(OR(AU29="",AV29=""),"",INDEX(计分标准!$C$77:$E$81,MATCH(工作量统计!AU29,计分标准!$A$77:$A$81,0),MATCH(工作量统计!AV29,计分标准!$C$76:$E$76,0)))</f>
        <v/>
      </c>
      <c r="AY29" s="79" t="str">
        <f>IF(AW29="",AX29,AX29*INDEX(计分标准!$C$97:$I$101,MATCH(AU29,计分标准!$A$97:$A$101,0),MATCH(AW29,计分标准!$C$96:$I$96,0)))</f>
        <v/>
      </c>
      <c r="AZ29" s="17" t="str">
        <f t="shared" si="6"/>
        <v/>
      </c>
      <c r="BA29" s="38"/>
      <c r="BB29" s="3"/>
      <c r="BC29" s="3"/>
      <c r="BD29" s="3"/>
      <c r="BE29" s="3"/>
      <c r="BF29" s="3"/>
      <c r="BG29" s="3"/>
      <c r="BH29" s="3"/>
      <c r="BI29" s="3"/>
      <c r="BJ29" s="3"/>
    </row>
    <row r="30" spans="1:62" s="4" customFormat="1" ht="21" customHeight="1">
      <c r="A30" s="2"/>
      <c r="B30" s="5"/>
      <c r="C30" s="2"/>
      <c r="D30" s="2"/>
      <c r="E30" s="2"/>
      <c r="F30" s="18" t="str">
        <f>IF(OR(D30="",E30=""),"",VLOOKUP(D30,计分标准!$A$2:$C$10,3,0)*VLOOKUP(E30,计分标准!$A$13:$C$19,3,0))</f>
        <v/>
      </c>
      <c r="G30" s="2"/>
      <c r="H30" s="72"/>
      <c r="I30" s="2"/>
      <c r="J30" s="2"/>
      <c r="K30" s="2"/>
      <c r="L30" s="19" t="str">
        <f>IF(OR(I30="",J30="",K30=""),"",VLOOKUP(I30,计分标准!$A$23:$C$31,3,0)*INDEX(计分标准!$B$35:$I$42,MATCH(工作量统计!J30,计分标准!$A$35:$A$42,0),MATCH(工作量统计!K30,计分标准!$B$34:$I$34,0))/100)</f>
        <v/>
      </c>
      <c r="M30" s="2"/>
      <c r="N30" s="2"/>
      <c r="O30" s="17" t="str">
        <f t="shared" si="0"/>
        <v/>
      </c>
      <c r="P30" s="17" t="str">
        <f t="shared" si="1"/>
        <v/>
      </c>
      <c r="Q30" s="59"/>
      <c r="R30" s="59"/>
      <c r="S30" s="72"/>
      <c r="T30" s="59"/>
      <c r="U30" s="59"/>
      <c r="V30" s="17" t="str">
        <f>IF(U30="","",VLOOKUP(U30,计分标准!$A$47:$C$55,3,0))</f>
        <v/>
      </c>
      <c r="W30" s="2"/>
      <c r="X30" s="2"/>
      <c r="Y30" s="72"/>
      <c r="Z30" s="2"/>
      <c r="AA30" s="2"/>
      <c r="AB30" s="2"/>
      <c r="AC30" s="78"/>
      <c r="AD30" s="78"/>
      <c r="AE30" s="44"/>
      <c r="AF30" s="17" t="str">
        <f>IF(OR(Z30="",AA30="",AB30=""),"",VLOOKUP(Z30,计分标准!$A$70:$B$73,2,0)*VLOOKUP(AA30,计分标准!$A$58:$C$61,3,0)*AB30/10)</f>
        <v/>
      </c>
      <c r="AG30" s="17" t="str">
        <f>IF(AC30="",AF30,VLOOKUP(AC30,计分标准!$A$64:$B$67,2,0)*AF30)</f>
        <v/>
      </c>
      <c r="AH30" s="17" t="str">
        <f t="shared" si="2"/>
        <v/>
      </c>
      <c r="AI30" s="2"/>
      <c r="AJ30" s="72"/>
      <c r="AK30" s="72"/>
      <c r="AL30" s="2"/>
      <c r="AM30" s="17" t="str">
        <f t="shared" si="3"/>
        <v/>
      </c>
      <c r="AN30" s="2"/>
      <c r="AO30" s="72"/>
      <c r="AP30" s="2"/>
      <c r="AQ30" s="2"/>
      <c r="AR30" s="17" t="str">
        <f t="shared" si="4"/>
        <v/>
      </c>
      <c r="AS30" s="2"/>
      <c r="AT30" s="72"/>
      <c r="AU30" s="2"/>
      <c r="AV30" s="2"/>
      <c r="AW30" s="2"/>
      <c r="AX30" s="19" t="str">
        <f>IF(OR(AU30="",AV30=""),"",INDEX(计分标准!$C$77:$E$81,MATCH(工作量统计!AU30,计分标准!$A$77:$A$81,0),MATCH(工作量统计!AV30,计分标准!$C$76:$E$76,0)))</f>
        <v/>
      </c>
      <c r="AY30" s="79" t="str">
        <f>IF(AW30="",AX30,AX30*INDEX(计分标准!$C$97:$I$101,MATCH(AU30,计分标准!$A$97:$A$101,0),MATCH(AW30,计分标准!$C$96:$I$96,0)))</f>
        <v/>
      </c>
      <c r="AZ30" s="17" t="str">
        <f t="shared" si="6"/>
        <v/>
      </c>
      <c r="BA30" s="38"/>
      <c r="BB30" s="3"/>
      <c r="BC30" s="3"/>
      <c r="BD30" s="3"/>
      <c r="BE30" s="3"/>
      <c r="BF30" s="3"/>
      <c r="BG30" s="3"/>
      <c r="BH30" s="3"/>
      <c r="BI30" s="3"/>
      <c r="BJ30" s="3"/>
    </row>
    <row r="31" spans="1:62" s="4" customFormat="1" ht="21" customHeight="1">
      <c r="A31" s="2"/>
      <c r="B31" s="5"/>
      <c r="C31" s="2"/>
      <c r="D31" s="2"/>
      <c r="E31" s="2"/>
      <c r="F31" s="18" t="str">
        <f>IF(OR(D31="",E31=""),"",VLOOKUP(D31,计分标准!$A$2:$C$10,3,0)*VLOOKUP(E31,计分标准!$A$13:$C$19,3,0))</f>
        <v/>
      </c>
      <c r="G31" s="2"/>
      <c r="H31" s="72"/>
      <c r="I31" s="2"/>
      <c r="J31" s="2"/>
      <c r="K31" s="2"/>
      <c r="L31" s="19" t="str">
        <f>IF(OR(I31="",J31="",K31=""),"",VLOOKUP(I31,计分标准!$A$23:$C$31,3,0)*INDEX(计分标准!$B$35:$I$42,MATCH(工作量统计!J31,计分标准!$A$35:$A$42,0),MATCH(工作量统计!K31,计分标准!$B$34:$I$34,0))/100)</f>
        <v/>
      </c>
      <c r="M31" s="2"/>
      <c r="N31" s="2"/>
      <c r="O31" s="17" t="str">
        <f t="shared" si="0"/>
        <v/>
      </c>
      <c r="P31" s="17" t="str">
        <f t="shared" si="1"/>
        <v/>
      </c>
      <c r="Q31" s="59"/>
      <c r="R31" s="59"/>
      <c r="S31" s="72"/>
      <c r="T31" s="59"/>
      <c r="U31" s="59"/>
      <c r="V31" s="17" t="str">
        <f>IF(U31="","",VLOOKUP(U31,计分标准!$A$47:$C$55,3,0))</f>
        <v/>
      </c>
      <c r="W31" s="2"/>
      <c r="X31" s="2"/>
      <c r="Y31" s="72"/>
      <c r="Z31" s="2"/>
      <c r="AA31" s="2"/>
      <c r="AB31" s="2"/>
      <c r="AC31" s="78"/>
      <c r="AD31" s="78"/>
      <c r="AE31" s="44"/>
      <c r="AF31" s="17" t="str">
        <f>IF(OR(Z31="",AA31="",AB31=""),"",VLOOKUP(Z31,计分标准!$A$70:$B$73,2,0)*VLOOKUP(AA31,计分标准!$A$58:$C$61,3,0)*AB31/10)</f>
        <v/>
      </c>
      <c r="AG31" s="17" t="str">
        <f>IF(AC31="",AF31,VLOOKUP(AC31,计分标准!$A$64:$B$67,2,0)*AF31)</f>
        <v/>
      </c>
      <c r="AH31" s="17" t="str">
        <f t="shared" si="2"/>
        <v/>
      </c>
      <c r="AI31" s="2"/>
      <c r="AJ31" s="72"/>
      <c r="AK31" s="72"/>
      <c r="AL31" s="2"/>
      <c r="AM31" s="17" t="str">
        <f t="shared" si="3"/>
        <v/>
      </c>
      <c r="AN31" s="2"/>
      <c r="AO31" s="72"/>
      <c r="AP31" s="2"/>
      <c r="AQ31" s="2"/>
      <c r="AR31" s="17" t="str">
        <f t="shared" si="4"/>
        <v/>
      </c>
      <c r="AS31" s="2"/>
      <c r="AT31" s="72"/>
      <c r="AU31" s="2"/>
      <c r="AV31" s="2"/>
      <c r="AW31" s="2"/>
      <c r="AX31" s="19" t="str">
        <f>IF(OR(AU31="",AV31=""),"",INDEX(计分标准!$C$77:$E$81,MATCH(工作量统计!AU31,计分标准!$A$77:$A$81,0),MATCH(工作量统计!AV31,计分标准!$C$76:$E$76,0)))</f>
        <v/>
      </c>
      <c r="AY31" s="79" t="str">
        <f>IF(AW31="",AX31,AX31*INDEX(计分标准!$C$97:$I$101,MATCH(AU31,计分标准!$A$97:$A$101,0),MATCH(AW31,计分标准!$C$96:$I$96,0)))</f>
        <v/>
      </c>
      <c r="AZ31" s="17" t="str">
        <f t="shared" si="6"/>
        <v/>
      </c>
      <c r="BA31" s="38"/>
      <c r="BB31" s="3"/>
      <c r="BC31" s="3"/>
      <c r="BD31" s="3"/>
      <c r="BE31" s="3"/>
      <c r="BF31" s="3"/>
      <c r="BG31" s="3"/>
      <c r="BH31" s="3"/>
      <c r="BI31" s="3"/>
      <c r="BJ31" s="3"/>
    </row>
    <row r="32" spans="1:62" s="4" customFormat="1" ht="21" customHeight="1">
      <c r="A32" s="2"/>
      <c r="B32" s="5"/>
      <c r="C32" s="2"/>
      <c r="D32" s="2"/>
      <c r="E32" s="2"/>
      <c r="F32" s="18" t="str">
        <f>IF(OR(D32="",E32=""),"",VLOOKUP(D32,计分标准!$A$2:$C$10,3,0)*VLOOKUP(E32,计分标准!$A$13:$C$19,3,0))</f>
        <v/>
      </c>
      <c r="G32" s="2"/>
      <c r="H32" s="72"/>
      <c r="I32" s="2"/>
      <c r="J32" s="2"/>
      <c r="K32" s="2"/>
      <c r="L32" s="19" t="str">
        <f>IF(OR(I32="",J32="",K32=""),"",VLOOKUP(I32,计分标准!$A$23:$C$31,3,0)*INDEX(计分标准!$B$35:$I$42,MATCH(工作量统计!J32,计分标准!$A$35:$A$42,0),MATCH(工作量统计!K32,计分标准!$B$34:$I$34,0))/100)</f>
        <v/>
      </c>
      <c r="M32" s="2"/>
      <c r="N32" s="2"/>
      <c r="O32" s="17" t="str">
        <f t="shared" si="0"/>
        <v/>
      </c>
      <c r="P32" s="17" t="str">
        <f t="shared" si="1"/>
        <v/>
      </c>
      <c r="Q32" s="59"/>
      <c r="R32" s="59"/>
      <c r="S32" s="72"/>
      <c r="T32" s="59"/>
      <c r="U32" s="59"/>
      <c r="V32" s="17" t="str">
        <f>IF(U32="","",VLOOKUP(U32,计分标准!$A$47:$C$55,3,0))</f>
        <v/>
      </c>
      <c r="W32" s="2"/>
      <c r="X32" s="2"/>
      <c r="Y32" s="72"/>
      <c r="Z32" s="2"/>
      <c r="AA32" s="2"/>
      <c r="AB32" s="2"/>
      <c r="AC32" s="78"/>
      <c r="AD32" s="78"/>
      <c r="AE32" s="44"/>
      <c r="AF32" s="17" t="str">
        <f>IF(OR(Z32="",AA32="",AB32=""),"",VLOOKUP(Z32,计分标准!$A$70:$B$73,2,0)*VLOOKUP(AA32,计分标准!$A$58:$C$61,3,0)*AB32/10)</f>
        <v/>
      </c>
      <c r="AG32" s="17" t="str">
        <f>IF(AC32="",AF32,VLOOKUP(AC32,计分标准!$A$64:$B$67,2,0)*AF32)</f>
        <v/>
      </c>
      <c r="AH32" s="17" t="str">
        <f t="shared" si="2"/>
        <v/>
      </c>
      <c r="AI32" s="2"/>
      <c r="AJ32" s="72"/>
      <c r="AK32" s="72"/>
      <c r="AL32" s="2"/>
      <c r="AM32" s="17" t="str">
        <f t="shared" si="3"/>
        <v/>
      </c>
      <c r="AN32" s="2"/>
      <c r="AO32" s="72"/>
      <c r="AP32" s="2"/>
      <c r="AQ32" s="2"/>
      <c r="AR32" s="17" t="str">
        <f t="shared" si="4"/>
        <v/>
      </c>
      <c r="AS32" s="2"/>
      <c r="AT32" s="72"/>
      <c r="AU32" s="2"/>
      <c r="AV32" s="2"/>
      <c r="AW32" s="2"/>
      <c r="AX32" s="19" t="str">
        <f>IF(OR(AU32="",AV32=""),"",INDEX(计分标准!$C$77:$E$81,MATCH(工作量统计!AU32,计分标准!$A$77:$A$81,0),MATCH(工作量统计!AV32,计分标准!$C$76:$E$76,0)))</f>
        <v/>
      </c>
      <c r="AY32" s="79" t="str">
        <f>IF(AW32="",AX32,AX32*INDEX(计分标准!$C$97:$I$101,MATCH(AU32,计分标准!$A$97:$A$101,0),MATCH(AW32,计分标准!$C$96:$I$96,0)))</f>
        <v/>
      </c>
      <c r="AZ32" s="17" t="str">
        <f t="shared" si="6"/>
        <v/>
      </c>
      <c r="BA32" s="38"/>
      <c r="BB32" s="3"/>
      <c r="BC32" s="3"/>
      <c r="BD32" s="3"/>
      <c r="BE32" s="3"/>
      <c r="BF32" s="3"/>
      <c r="BG32" s="3"/>
      <c r="BH32" s="3"/>
      <c r="BI32" s="3"/>
      <c r="BJ32" s="3"/>
    </row>
    <row r="33" spans="1:62" s="4" customFormat="1" ht="21" customHeight="1">
      <c r="A33" s="2"/>
      <c r="B33" s="5"/>
      <c r="C33" s="2"/>
      <c r="D33" s="2"/>
      <c r="E33" s="2"/>
      <c r="F33" s="18" t="str">
        <f>IF(OR(D33="",E33=""),"",VLOOKUP(D33,计分标准!$A$2:$C$10,3,0)*VLOOKUP(E33,计分标准!$A$13:$C$19,3,0))</f>
        <v/>
      </c>
      <c r="G33" s="2"/>
      <c r="H33" s="72"/>
      <c r="I33" s="2"/>
      <c r="J33" s="2"/>
      <c r="K33" s="2"/>
      <c r="L33" s="19" t="str">
        <f>IF(OR(I33="",J33="",K33=""),"",VLOOKUP(I33,计分标准!$A$23:$C$31,3,0)*INDEX(计分标准!$B$35:$I$42,MATCH(工作量统计!J33,计分标准!$A$35:$A$42,0),MATCH(工作量统计!K33,计分标准!$B$34:$I$34,0))/100)</f>
        <v/>
      </c>
      <c r="M33" s="2"/>
      <c r="N33" s="2"/>
      <c r="O33" s="17" t="str">
        <f t="shared" si="0"/>
        <v/>
      </c>
      <c r="P33" s="17" t="str">
        <f t="shared" si="1"/>
        <v/>
      </c>
      <c r="Q33" s="59"/>
      <c r="R33" s="59"/>
      <c r="S33" s="72"/>
      <c r="T33" s="59"/>
      <c r="U33" s="59"/>
      <c r="V33" s="17" t="str">
        <f>IF(U33="","",VLOOKUP(U33,计分标准!$A$47:$C$55,3,0))</f>
        <v/>
      </c>
      <c r="W33" s="2"/>
      <c r="X33" s="2"/>
      <c r="Y33" s="72"/>
      <c r="Z33" s="2"/>
      <c r="AA33" s="2"/>
      <c r="AB33" s="2"/>
      <c r="AC33" s="78"/>
      <c r="AD33" s="78"/>
      <c r="AE33" s="44"/>
      <c r="AF33" s="17" t="str">
        <f>IF(OR(Z33="",AA33="",AB33=""),"",VLOOKUP(Z33,计分标准!$A$70:$B$73,2,0)*VLOOKUP(AA33,计分标准!$A$58:$C$61,3,0)*AB33/10)</f>
        <v/>
      </c>
      <c r="AG33" s="17" t="str">
        <f>IF(AC33="",AF33,VLOOKUP(AC33,计分标准!$A$64:$B$67,2,0)*AF33)</f>
        <v/>
      </c>
      <c r="AH33" s="17" t="str">
        <f t="shared" si="2"/>
        <v/>
      </c>
      <c r="AI33" s="2"/>
      <c r="AJ33" s="72"/>
      <c r="AK33" s="72"/>
      <c r="AL33" s="2"/>
      <c r="AM33" s="17" t="str">
        <f t="shared" si="3"/>
        <v/>
      </c>
      <c r="AN33" s="2"/>
      <c r="AO33" s="72"/>
      <c r="AP33" s="2"/>
      <c r="AQ33" s="2"/>
      <c r="AR33" s="17" t="str">
        <f t="shared" si="4"/>
        <v/>
      </c>
      <c r="AS33" s="2"/>
      <c r="AT33" s="72"/>
      <c r="AU33" s="2"/>
      <c r="AV33" s="2"/>
      <c r="AW33" s="2"/>
      <c r="AX33" s="19" t="str">
        <f>IF(OR(AU33="",AV33=""),"",INDEX(计分标准!$C$77:$E$81,MATCH(工作量统计!AU33,计分标准!$A$77:$A$81,0),MATCH(工作量统计!AV33,计分标准!$C$76:$E$76,0)))</f>
        <v/>
      </c>
      <c r="AY33" s="79" t="str">
        <f>IF(AW33="",AX33,AX33*INDEX(计分标准!$C$97:$I$101,MATCH(AU33,计分标准!$A$97:$A$101,0),MATCH(AW33,计分标准!$C$96:$I$96,0)))</f>
        <v/>
      </c>
      <c r="AZ33" s="17" t="str">
        <f t="shared" si="6"/>
        <v/>
      </c>
      <c r="BA33" s="38"/>
      <c r="BB33" s="3"/>
      <c r="BC33" s="3"/>
      <c r="BD33" s="3"/>
      <c r="BE33" s="3"/>
      <c r="BF33" s="3"/>
      <c r="BG33" s="3"/>
      <c r="BH33" s="3"/>
      <c r="BI33" s="3"/>
      <c r="BJ33" s="3"/>
    </row>
    <row r="34" spans="1:62" s="4" customFormat="1" ht="21" customHeight="1">
      <c r="A34" s="2"/>
      <c r="B34" s="5"/>
      <c r="C34" s="2"/>
      <c r="D34" s="2"/>
      <c r="E34" s="2"/>
      <c r="F34" s="18" t="str">
        <f>IF(OR(D34="",E34=""),"",VLOOKUP(D34,计分标准!$A$2:$C$10,3,0)*VLOOKUP(E34,计分标准!$A$13:$C$19,3,0))</f>
        <v/>
      </c>
      <c r="G34" s="2"/>
      <c r="H34" s="72"/>
      <c r="I34" s="2"/>
      <c r="J34" s="2"/>
      <c r="K34" s="2"/>
      <c r="L34" s="19" t="str">
        <f>IF(OR(I34="",J34="",K34=""),"",VLOOKUP(I34,计分标准!$A$23:$C$31,3,0)*INDEX(计分标准!$B$35:$I$42,MATCH(工作量统计!J34,计分标准!$A$35:$A$42,0),MATCH(工作量统计!K34,计分标准!$B$34:$I$34,0))/100)</f>
        <v/>
      </c>
      <c r="M34" s="2"/>
      <c r="N34" s="2"/>
      <c r="O34" s="17" t="str">
        <f t="shared" si="0"/>
        <v/>
      </c>
      <c r="P34" s="17" t="str">
        <f t="shared" si="1"/>
        <v/>
      </c>
      <c r="Q34" s="59"/>
      <c r="R34" s="59"/>
      <c r="S34" s="72"/>
      <c r="T34" s="59"/>
      <c r="U34" s="59"/>
      <c r="V34" s="17" t="str">
        <f>IF(U34="","",VLOOKUP(U34,计分标准!$A$47:$C$55,3,0))</f>
        <v/>
      </c>
      <c r="W34" s="2"/>
      <c r="X34" s="2"/>
      <c r="Y34" s="72"/>
      <c r="Z34" s="2"/>
      <c r="AA34" s="2"/>
      <c r="AB34" s="2"/>
      <c r="AC34" s="78"/>
      <c r="AD34" s="78"/>
      <c r="AE34" s="44"/>
      <c r="AF34" s="17" t="str">
        <f>IF(OR(Z34="",AA34="",AB34=""),"",VLOOKUP(Z34,计分标准!$A$70:$B$73,2,0)*VLOOKUP(AA34,计分标准!$A$58:$C$61,3,0)*AB34/10)</f>
        <v/>
      </c>
      <c r="AG34" s="17" t="str">
        <f>IF(AC34="",AF34,VLOOKUP(AC34,计分标准!$A$64:$B$67,2,0)*AF34)</f>
        <v/>
      </c>
      <c r="AH34" s="17" t="str">
        <f t="shared" si="2"/>
        <v/>
      </c>
      <c r="AI34" s="2"/>
      <c r="AJ34" s="72"/>
      <c r="AK34" s="72"/>
      <c r="AL34" s="2"/>
      <c r="AM34" s="17" t="str">
        <f t="shared" si="3"/>
        <v/>
      </c>
      <c r="AN34" s="2"/>
      <c r="AO34" s="72"/>
      <c r="AP34" s="2"/>
      <c r="AQ34" s="2"/>
      <c r="AR34" s="17" t="str">
        <f t="shared" si="4"/>
        <v/>
      </c>
      <c r="AS34" s="2"/>
      <c r="AT34" s="72"/>
      <c r="AU34" s="2"/>
      <c r="AV34" s="2"/>
      <c r="AW34" s="2"/>
      <c r="AX34" s="19" t="str">
        <f>IF(OR(AU34="",AV34=""),"",INDEX(计分标准!$C$77:$E$81,MATCH(工作量统计!AU34,计分标准!$A$77:$A$81,0),MATCH(工作量统计!AV34,计分标准!$C$76:$E$76,0)))</f>
        <v/>
      </c>
      <c r="AY34" s="79" t="str">
        <f>IF(AW34="",AX34,AX34*INDEX(计分标准!$C$97:$I$101,MATCH(AU34,计分标准!$A$97:$A$101,0),MATCH(AW34,计分标准!$C$96:$I$96,0)))</f>
        <v/>
      </c>
      <c r="AZ34" s="17" t="str">
        <f t="shared" si="6"/>
        <v/>
      </c>
      <c r="BA34" s="38"/>
      <c r="BB34" s="3"/>
      <c r="BC34" s="3"/>
      <c r="BD34" s="3"/>
      <c r="BE34" s="3"/>
      <c r="BF34" s="3"/>
      <c r="BG34" s="3"/>
      <c r="BH34" s="3"/>
      <c r="BI34" s="3"/>
      <c r="BJ34" s="3"/>
    </row>
    <row r="35" spans="1:62" s="4" customFormat="1" ht="21" customHeight="1">
      <c r="A35" s="2"/>
      <c r="B35" s="5"/>
      <c r="C35" s="2"/>
      <c r="D35" s="2"/>
      <c r="E35" s="2"/>
      <c r="F35" s="18" t="str">
        <f>IF(OR(D35="",E35=""),"",VLOOKUP(D35,计分标准!$A$2:$C$10,3,0)*VLOOKUP(E35,计分标准!$A$13:$C$19,3,0))</f>
        <v/>
      </c>
      <c r="G35" s="2"/>
      <c r="H35" s="72"/>
      <c r="I35" s="2"/>
      <c r="J35" s="2"/>
      <c r="K35" s="2"/>
      <c r="L35" s="19" t="str">
        <f>IF(OR(I35="",J35="",K35=""),"",VLOOKUP(I35,计分标准!$A$23:$C$31,3,0)*INDEX(计分标准!$B$35:$I$42,MATCH(工作量统计!J35,计分标准!$A$35:$A$42,0),MATCH(工作量统计!K35,计分标准!$B$34:$I$34,0))/100)</f>
        <v/>
      </c>
      <c r="M35" s="2"/>
      <c r="N35" s="2"/>
      <c r="O35" s="17" t="str">
        <f t="shared" si="0"/>
        <v/>
      </c>
      <c r="P35" s="17" t="str">
        <f t="shared" si="1"/>
        <v/>
      </c>
      <c r="Q35" s="59"/>
      <c r="R35" s="59"/>
      <c r="S35" s="72"/>
      <c r="T35" s="59"/>
      <c r="U35" s="59"/>
      <c r="V35" s="17" t="str">
        <f>IF(U35="","",VLOOKUP(U35,计分标准!$A$47:$C$55,3,0))</f>
        <v/>
      </c>
      <c r="W35" s="2"/>
      <c r="X35" s="2"/>
      <c r="Y35" s="72"/>
      <c r="Z35" s="2"/>
      <c r="AA35" s="2"/>
      <c r="AB35" s="2"/>
      <c r="AC35" s="78"/>
      <c r="AD35" s="78"/>
      <c r="AE35" s="44"/>
      <c r="AF35" s="17" t="str">
        <f>IF(OR(Z35="",AA35="",AB35=""),"",VLOOKUP(Z35,计分标准!$A$70:$B$73,2,0)*VLOOKUP(AA35,计分标准!$A$58:$C$61,3,0)*AB35/10)</f>
        <v/>
      </c>
      <c r="AG35" s="17" t="str">
        <f>IF(AC35="",AF35,VLOOKUP(AC35,计分标准!$A$64:$B$67,2,0)*AF35)</f>
        <v/>
      </c>
      <c r="AH35" s="17" t="str">
        <f t="shared" si="2"/>
        <v/>
      </c>
      <c r="AI35" s="2"/>
      <c r="AJ35" s="72"/>
      <c r="AK35" s="72"/>
      <c r="AL35" s="2"/>
      <c r="AM35" s="17" t="str">
        <f t="shared" si="3"/>
        <v/>
      </c>
      <c r="AN35" s="2"/>
      <c r="AO35" s="72"/>
      <c r="AP35" s="2"/>
      <c r="AQ35" s="2"/>
      <c r="AR35" s="17" t="str">
        <f t="shared" si="4"/>
        <v/>
      </c>
      <c r="AS35" s="2"/>
      <c r="AT35" s="72"/>
      <c r="AU35" s="2"/>
      <c r="AV35" s="2"/>
      <c r="AW35" s="2"/>
      <c r="AX35" s="19" t="str">
        <f>IF(OR(AU35="",AV35=""),"",INDEX(计分标准!$C$77:$E$81,MATCH(工作量统计!AU35,计分标准!$A$77:$A$81,0),MATCH(工作量统计!AV35,计分标准!$C$76:$E$76,0)))</f>
        <v/>
      </c>
      <c r="AY35" s="79" t="str">
        <f>IF(AW35="",AX35,AX35*INDEX(计分标准!$C$97:$I$101,MATCH(AU35,计分标准!$A$97:$A$101,0),MATCH(AW35,计分标准!$C$96:$I$96,0)))</f>
        <v/>
      </c>
      <c r="AZ35" s="17" t="str">
        <f t="shared" si="6"/>
        <v/>
      </c>
      <c r="BA35" s="38"/>
      <c r="BB35" s="3"/>
      <c r="BC35" s="3"/>
      <c r="BD35" s="3"/>
      <c r="BE35" s="3"/>
      <c r="BF35" s="3"/>
      <c r="BG35" s="3"/>
      <c r="BH35" s="3"/>
      <c r="BI35" s="3"/>
      <c r="BJ35" s="3"/>
    </row>
    <row r="36" spans="1:62" s="4" customFormat="1" ht="21" customHeight="1">
      <c r="A36" s="2"/>
      <c r="B36" s="5"/>
      <c r="C36" s="2"/>
      <c r="D36" s="2"/>
      <c r="E36" s="2"/>
      <c r="F36" s="18" t="str">
        <f>IF(OR(D36="",E36=""),"",VLOOKUP(D36,计分标准!$A$2:$C$10,3,0)*VLOOKUP(E36,计分标准!$A$13:$C$19,3,0))</f>
        <v/>
      </c>
      <c r="G36" s="2"/>
      <c r="H36" s="72"/>
      <c r="I36" s="2"/>
      <c r="J36" s="2"/>
      <c r="K36" s="2"/>
      <c r="L36" s="19" t="str">
        <f>IF(OR(I36="",J36="",K36=""),"",VLOOKUP(I36,计分标准!$A$23:$C$31,3,0)*INDEX(计分标准!$B$35:$I$42,MATCH(工作量统计!J36,计分标准!$A$35:$A$42,0),MATCH(工作量统计!K36,计分标准!$B$34:$I$34,0))/100)</f>
        <v/>
      </c>
      <c r="M36" s="2"/>
      <c r="N36" s="2"/>
      <c r="O36" s="17" t="str">
        <f t="shared" si="0"/>
        <v/>
      </c>
      <c r="P36" s="17" t="str">
        <f t="shared" si="1"/>
        <v/>
      </c>
      <c r="Q36" s="59"/>
      <c r="R36" s="59"/>
      <c r="S36" s="72"/>
      <c r="T36" s="59"/>
      <c r="U36" s="59"/>
      <c r="V36" s="17" t="str">
        <f>IF(U36="","",VLOOKUP(U36,计分标准!$A$47:$C$55,3,0))</f>
        <v/>
      </c>
      <c r="W36" s="2"/>
      <c r="X36" s="2"/>
      <c r="Y36" s="72"/>
      <c r="Z36" s="2"/>
      <c r="AA36" s="2"/>
      <c r="AB36" s="2"/>
      <c r="AC36" s="78"/>
      <c r="AD36" s="78"/>
      <c r="AE36" s="44"/>
      <c r="AF36" s="17" t="str">
        <f>IF(OR(Z36="",AA36="",AB36=""),"",VLOOKUP(Z36,计分标准!$A$70:$B$73,2,0)*VLOOKUP(AA36,计分标准!$A$58:$C$61,3,0)*AB36/10)</f>
        <v/>
      </c>
      <c r="AG36" s="17" t="str">
        <f>IF(AC36="",AF36,VLOOKUP(AC36,计分标准!$A$64:$B$67,2,0)*AF36)</f>
        <v/>
      </c>
      <c r="AH36" s="17" t="str">
        <f t="shared" si="2"/>
        <v/>
      </c>
      <c r="AI36" s="2"/>
      <c r="AJ36" s="72"/>
      <c r="AK36" s="72"/>
      <c r="AL36" s="2"/>
      <c r="AM36" s="17" t="str">
        <f t="shared" si="3"/>
        <v/>
      </c>
      <c r="AN36" s="2"/>
      <c r="AO36" s="72"/>
      <c r="AP36" s="2"/>
      <c r="AQ36" s="2"/>
      <c r="AR36" s="17" t="str">
        <f t="shared" si="4"/>
        <v/>
      </c>
      <c r="AS36" s="2"/>
      <c r="AT36" s="72"/>
      <c r="AU36" s="2"/>
      <c r="AV36" s="2"/>
      <c r="AW36" s="2"/>
      <c r="AX36" s="19" t="str">
        <f>IF(OR(AU36="",AV36=""),"",INDEX(计分标准!$C$77:$E$81,MATCH(工作量统计!AU36,计分标准!$A$77:$A$81,0),MATCH(工作量统计!AV36,计分标准!$C$76:$E$76,0)))</f>
        <v/>
      </c>
      <c r="AY36" s="79" t="str">
        <f>IF(AW36="",AX36,AX36*INDEX(计分标准!$C$97:$I$101,MATCH(AU36,计分标准!$A$97:$A$101,0),MATCH(AW36,计分标准!$C$96:$I$96,0)))</f>
        <v/>
      </c>
      <c r="AZ36" s="17" t="str">
        <f t="shared" si="6"/>
        <v/>
      </c>
      <c r="BA36" s="38"/>
      <c r="BB36" s="3"/>
      <c r="BC36" s="3"/>
      <c r="BD36" s="3"/>
      <c r="BE36" s="3"/>
      <c r="BF36" s="3"/>
      <c r="BG36" s="3"/>
      <c r="BH36" s="3"/>
      <c r="BI36" s="3"/>
      <c r="BJ36" s="3"/>
    </row>
    <row r="37" spans="1:62" s="4" customFormat="1" ht="21" customHeight="1">
      <c r="A37" s="2"/>
      <c r="B37" s="5"/>
      <c r="C37" s="2"/>
      <c r="D37" s="2"/>
      <c r="E37" s="2"/>
      <c r="F37" s="18" t="str">
        <f>IF(OR(D37="",E37=""),"",VLOOKUP(D37,计分标准!$A$2:$C$10,3,0)*VLOOKUP(E37,计分标准!$A$13:$C$19,3,0))</f>
        <v/>
      </c>
      <c r="G37" s="2"/>
      <c r="H37" s="72"/>
      <c r="I37" s="2"/>
      <c r="J37" s="2"/>
      <c r="K37" s="2"/>
      <c r="L37" s="19" t="str">
        <f>IF(OR(I37="",J37="",K37=""),"",VLOOKUP(I37,计分标准!$A$23:$C$31,3,0)*INDEX(计分标准!$B$35:$I$42,MATCH(工作量统计!J37,计分标准!$A$35:$A$42,0),MATCH(工作量统计!K37,计分标准!$B$34:$I$34,0))/100)</f>
        <v/>
      </c>
      <c r="M37" s="2"/>
      <c r="N37" s="2"/>
      <c r="O37" s="17" t="str">
        <f t="shared" si="0"/>
        <v/>
      </c>
      <c r="P37" s="17" t="str">
        <f t="shared" si="1"/>
        <v/>
      </c>
      <c r="Q37" s="59"/>
      <c r="R37" s="59"/>
      <c r="S37" s="72"/>
      <c r="T37" s="59"/>
      <c r="U37" s="59"/>
      <c r="V37" s="17" t="str">
        <f>IF(U37="","",VLOOKUP(U37,计分标准!$A$47:$C$55,3,0))</f>
        <v/>
      </c>
      <c r="W37" s="2"/>
      <c r="X37" s="2"/>
      <c r="Y37" s="72"/>
      <c r="Z37" s="2"/>
      <c r="AA37" s="2"/>
      <c r="AB37" s="2"/>
      <c r="AC37" s="78"/>
      <c r="AD37" s="78"/>
      <c r="AE37" s="44"/>
      <c r="AF37" s="17" t="str">
        <f>IF(OR(Z37="",AA37="",AB37=""),"",VLOOKUP(Z37,计分标准!$A$70:$B$73,2,0)*VLOOKUP(AA37,计分标准!$A$58:$C$61,3,0)*AB37/10)</f>
        <v/>
      </c>
      <c r="AG37" s="17" t="str">
        <f>IF(AC37="",AF37,VLOOKUP(AC37,计分标准!$A$64:$B$67,2,0)*AF37)</f>
        <v/>
      </c>
      <c r="AH37" s="17" t="str">
        <f t="shared" si="2"/>
        <v/>
      </c>
      <c r="AI37" s="2"/>
      <c r="AJ37" s="72"/>
      <c r="AK37" s="72"/>
      <c r="AL37" s="2"/>
      <c r="AM37" s="17" t="str">
        <f t="shared" si="3"/>
        <v/>
      </c>
      <c r="AN37" s="2"/>
      <c r="AO37" s="72"/>
      <c r="AP37" s="2"/>
      <c r="AQ37" s="2"/>
      <c r="AR37" s="17" t="str">
        <f t="shared" si="4"/>
        <v/>
      </c>
      <c r="AS37" s="2"/>
      <c r="AT37" s="72"/>
      <c r="AU37" s="2"/>
      <c r="AV37" s="2"/>
      <c r="AW37" s="2"/>
      <c r="AX37" s="19" t="str">
        <f>IF(OR(AU37="",AV37=""),"",INDEX(计分标准!$C$77:$E$81,MATCH(工作量统计!AU37,计分标准!$A$77:$A$81,0),MATCH(工作量统计!AV37,计分标准!$C$76:$E$76,0)))</f>
        <v/>
      </c>
      <c r="AY37" s="79" t="str">
        <f>IF(AW37="",AX37,AX37*INDEX(计分标准!$C$97:$I$101,MATCH(AU37,计分标准!$A$97:$A$101,0),MATCH(AW37,计分标准!$C$96:$I$96,0)))</f>
        <v/>
      </c>
      <c r="AZ37" s="17" t="str">
        <f t="shared" si="6"/>
        <v/>
      </c>
      <c r="BA37" s="38"/>
    </row>
    <row r="38" spans="1:62" s="4" customFormat="1" ht="21" customHeight="1">
      <c r="A38" s="2"/>
      <c r="B38" s="5"/>
      <c r="C38" s="2"/>
      <c r="D38" s="2"/>
      <c r="E38" s="2"/>
      <c r="F38" s="18" t="str">
        <f>IF(OR(D38="",E38=""),"",VLOOKUP(D38,计分标准!$A$2:$C$10,3,0)*VLOOKUP(E38,计分标准!$A$13:$C$19,3,0))</f>
        <v/>
      </c>
      <c r="G38" s="2"/>
      <c r="H38" s="72"/>
      <c r="I38" s="2"/>
      <c r="J38" s="2"/>
      <c r="K38" s="2"/>
      <c r="L38" s="19" t="str">
        <f>IF(OR(I38="",J38="",K38=""),"",VLOOKUP(I38,计分标准!$A$23:$C$31,3,0)*INDEX(计分标准!$B$35:$I$42,MATCH(工作量统计!J38,计分标准!$A$35:$A$42,0),MATCH(工作量统计!K38,计分标准!$B$34:$I$34,0))/100)</f>
        <v/>
      </c>
      <c r="M38" s="2"/>
      <c r="N38" s="2"/>
      <c r="O38" s="17" t="str">
        <f t="shared" si="0"/>
        <v/>
      </c>
      <c r="P38" s="17" t="str">
        <f t="shared" si="1"/>
        <v/>
      </c>
      <c r="Q38" s="59"/>
      <c r="R38" s="59"/>
      <c r="S38" s="72"/>
      <c r="T38" s="59"/>
      <c r="U38" s="59"/>
      <c r="V38" s="17" t="str">
        <f>IF(U38="","",VLOOKUP(U38,计分标准!$A$47:$C$55,3,0))</f>
        <v/>
      </c>
      <c r="W38" s="2"/>
      <c r="X38" s="2"/>
      <c r="Y38" s="72"/>
      <c r="Z38" s="2"/>
      <c r="AA38" s="2"/>
      <c r="AB38" s="2"/>
      <c r="AC38" s="78"/>
      <c r="AD38" s="78"/>
      <c r="AE38" s="44"/>
      <c r="AF38" s="17" t="str">
        <f>IF(OR(Z38="",AA38="",AB38=""),"",VLOOKUP(Z38,计分标准!$A$70:$B$73,2,0)*VLOOKUP(AA38,计分标准!$A$58:$C$61,3,0)*AB38/10)</f>
        <v/>
      </c>
      <c r="AG38" s="17" t="str">
        <f>IF(AC38="",AF38,VLOOKUP(AC38,计分标准!$A$64:$B$67,2,0)*AF38)</f>
        <v/>
      </c>
      <c r="AH38" s="17" t="str">
        <f t="shared" si="2"/>
        <v/>
      </c>
      <c r="AI38" s="2"/>
      <c r="AJ38" s="72"/>
      <c r="AK38" s="72"/>
      <c r="AL38" s="2"/>
      <c r="AM38" s="17" t="str">
        <f t="shared" si="3"/>
        <v/>
      </c>
      <c r="AN38" s="2"/>
      <c r="AO38" s="72"/>
      <c r="AP38" s="2"/>
      <c r="AQ38" s="2"/>
      <c r="AR38" s="17" t="str">
        <f t="shared" si="4"/>
        <v/>
      </c>
      <c r="AS38" s="2"/>
      <c r="AT38" s="72"/>
      <c r="AU38" s="2"/>
      <c r="AV38" s="2"/>
      <c r="AW38" s="2"/>
      <c r="AX38" s="19" t="str">
        <f>IF(OR(AU38="",AV38=""),"",INDEX(计分标准!$C$77:$E$81,MATCH(工作量统计!AU38,计分标准!$A$77:$A$81,0),MATCH(工作量统计!AV38,计分标准!$C$76:$E$76,0)))</f>
        <v/>
      </c>
      <c r="AY38" s="79" t="str">
        <f>IF(AW38="",AX38,AX38*INDEX(计分标准!$C$97:$I$101,MATCH(AU38,计分标准!$A$97:$A$101,0),MATCH(AW38,计分标准!$C$96:$I$96,0)))</f>
        <v/>
      </c>
      <c r="AZ38" s="17" t="str">
        <f t="shared" si="6"/>
        <v/>
      </c>
      <c r="BA38" s="38"/>
    </row>
    <row r="39" spans="1:62" s="4" customFormat="1" ht="21" customHeight="1">
      <c r="A39" s="2"/>
      <c r="B39" s="5"/>
      <c r="C39" s="2"/>
      <c r="D39" s="2"/>
      <c r="E39" s="2"/>
      <c r="F39" s="18" t="str">
        <f>IF(OR(D39="",E39=""),"",VLOOKUP(D39,计分标准!$A$2:$C$10,3,0)*VLOOKUP(E39,计分标准!$A$13:$C$19,3,0))</f>
        <v/>
      </c>
      <c r="G39" s="2"/>
      <c r="H39" s="72"/>
      <c r="I39" s="2"/>
      <c r="J39" s="2"/>
      <c r="K39" s="2"/>
      <c r="L39" s="19" t="str">
        <f>IF(OR(I39="",J39="",K39=""),"",VLOOKUP(I39,计分标准!$A$23:$C$31,3,0)*INDEX(计分标准!$B$35:$I$42,MATCH(工作量统计!J39,计分标准!$A$35:$A$42,0),MATCH(工作量统计!K39,计分标准!$B$34:$I$34,0))/100)</f>
        <v/>
      </c>
      <c r="M39" s="2"/>
      <c r="N39" s="2"/>
      <c r="O39" s="17" t="str">
        <f t="shared" si="0"/>
        <v/>
      </c>
      <c r="P39" s="17" t="str">
        <f t="shared" si="1"/>
        <v/>
      </c>
      <c r="Q39" s="59"/>
      <c r="R39" s="59"/>
      <c r="S39" s="72"/>
      <c r="T39" s="59"/>
      <c r="U39" s="59"/>
      <c r="V39" s="17" t="str">
        <f>IF(U39="","",VLOOKUP(U39,计分标准!$A$47:$C$55,3,0))</f>
        <v/>
      </c>
      <c r="W39" s="2"/>
      <c r="X39" s="2"/>
      <c r="Y39" s="72"/>
      <c r="Z39" s="2"/>
      <c r="AA39" s="2"/>
      <c r="AB39" s="2"/>
      <c r="AC39" s="78"/>
      <c r="AD39" s="78"/>
      <c r="AE39" s="44"/>
      <c r="AF39" s="17" t="str">
        <f>IF(OR(Z39="",AA39="",AB39=""),"",VLOOKUP(Z39,计分标准!$A$70:$B$73,2,0)*VLOOKUP(AA39,计分标准!$A$58:$C$61,3,0)*AB39/10)</f>
        <v/>
      </c>
      <c r="AG39" s="17" t="str">
        <f>IF(AC39="",AF39,VLOOKUP(AC39,计分标准!$A$64:$B$67,2,0)*AF39)</f>
        <v/>
      </c>
      <c r="AH39" s="17" t="str">
        <f t="shared" si="2"/>
        <v/>
      </c>
      <c r="AI39" s="2"/>
      <c r="AJ39" s="72"/>
      <c r="AK39" s="72"/>
      <c r="AL39" s="2"/>
      <c r="AM39" s="17" t="str">
        <f t="shared" si="3"/>
        <v/>
      </c>
      <c r="AN39" s="2"/>
      <c r="AO39" s="72"/>
      <c r="AP39" s="2"/>
      <c r="AQ39" s="2"/>
      <c r="AR39" s="17" t="str">
        <f t="shared" si="4"/>
        <v/>
      </c>
      <c r="AS39" s="2"/>
      <c r="AT39" s="72"/>
      <c r="AU39" s="2"/>
      <c r="AV39" s="2"/>
      <c r="AW39" s="2"/>
      <c r="AX39" s="19" t="str">
        <f>IF(OR(AU39="",AV39=""),"",INDEX(计分标准!$C$77:$E$81,MATCH(工作量统计!AU39,计分标准!$A$77:$A$81,0),MATCH(工作量统计!AV39,计分标准!$C$76:$E$76,0)))</f>
        <v/>
      </c>
      <c r="AY39" s="79" t="str">
        <f>IF(AW39="",AX39,AX39*INDEX(计分标准!$C$97:$I$101,MATCH(AU39,计分标准!$A$97:$A$101,0),MATCH(AW39,计分标准!$C$96:$I$96,0)))</f>
        <v/>
      </c>
      <c r="AZ39" s="17" t="str">
        <f t="shared" si="6"/>
        <v/>
      </c>
      <c r="BA39" s="38"/>
    </row>
    <row r="40" spans="1:62" s="4" customFormat="1" ht="21" customHeight="1">
      <c r="A40" s="2"/>
      <c r="B40" s="5"/>
      <c r="C40" s="2"/>
      <c r="D40" s="2"/>
      <c r="E40" s="2"/>
      <c r="F40" s="18" t="str">
        <f>IF(OR(D40="",E40=""),"",VLOOKUP(D40,计分标准!$A$2:$C$10,3,0)*VLOOKUP(E40,计分标准!$A$13:$C$19,3,0))</f>
        <v/>
      </c>
      <c r="G40" s="2"/>
      <c r="H40" s="72"/>
      <c r="I40" s="2"/>
      <c r="J40" s="2"/>
      <c r="K40" s="2"/>
      <c r="L40" s="19" t="str">
        <f>IF(OR(I40="",J40="",K40=""),"",VLOOKUP(I40,计分标准!$A$23:$C$31,3,0)*INDEX(计分标准!$B$35:$I$42,MATCH(工作量统计!J40,计分标准!$A$35:$A$42,0),MATCH(工作量统计!K40,计分标准!$B$34:$I$34,0))/100)</f>
        <v/>
      </c>
      <c r="M40" s="2"/>
      <c r="N40" s="2"/>
      <c r="O40" s="17" t="str">
        <f t="shared" si="0"/>
        <v/>
      </c>
      <c r="P40" s="17" t="str">
        <f t="shared" si="1"/>
        <v/>
      </c>
      <c r="Q40" s="59"/>
      <c r="R40" s="59"/>
      <c r="S40" s="72"/>
      <c r="T40" s="59"/>
      <c r="U40" s="59"/>
      <c r="V40" s="17" t="str">
        <f>IF(U40="","",VLOOKUP(U40,计分标准!$A$47:$C$55,3,0))</f>
        <v/>
      </c>
      <c r="W40" s="2"/>
      <c r="X40" s="2"/>
      <c r="Y40" s="72"/>
      <c r="Z40" s="2"/>
      <c r="AA40" s="2"/>
      <c r="AB40" s="2"/>
      <c r="AC40" s="78"/>
      <c r="AD40" s="78"/>
      <c r="AE40" s="44"/>
      <c r="AF40" s="17" t="str">
        <f>IF(OR(Z40="",AA40="",AB40=""),"",VLOOKUP(Z40,计分标准!$A$70:$B$73,2,0)*VLOOKUP(AA40,计分标准!$A$58:$C$61,3,0)*AB40/10)</f>
        <v/>
      </c>
      <c r="AG40" s="17" t="str">
        <f>IF(AC40="",AF40,VLOOKUP(AC40,计分标准!$A$64:$B$67,2,0)*AF40)</f>
        <v/>
      </c>
      <c r="AH40" s="17" t="str">
        <f t="shared" si="2"/>
        <v/>
      </c>
      <c r="AI40" s="2"/>
      <c r="AJ40" s="72"/>
      <c r="AK40" s="72"/>
      <c r="AL40" s="2"/>
      <c r="AM40" s="17" t="str">
        <f t="shared" si="3"/>
        <v/>
      </c>
      <c r="AN40" s="2"/>
      <c r="AO40" s="72"/>
      <c r="AP40" s="2"/>
      <c r="AQ40" s="2"/>
      <c r="AR40" s="17" t="str">
        <f t="shared" si="4"/>
        <v/>
      </c>
      <c r="AS40" s="2"/>
      <c r="AT40" s="72"/>
      <c r="AU40" s="2"/>
      <c r="AV40" s="2"/>
      <c r="AW40" s="2"/>
      <c r="AX40" s="19" t="str">
        <f>IF(OR(AU40="",AV40=""),"",INDEX(计分标准!$C$77:$E$81,MATCH(工作量统计!AU40,计分标准!$A$77:$A$81,0),MATCH(工作量统计!AV40,计分标准!$C$76:$E$76,0)))</f>
        <v/>
      </c>
      <c r="AY40" s="79" t="str">
        <f>IF(AW40="",AX40,AX40*INDEX(计分标准!$C$97:$I$101,MATCH(AU40,计分标准!$A$97:$A$101,0),MATCH(AW40,计分标准!$C$96:$I$96,0)))</f>
        <v/>
      </c>
      <c r="AZ40" s="17" t="str">
        <f t="shared" si="6"/>
        <v/>
      </c>
      <c r="BA40" s="38"/>
    </row>
    <row r="41" spans="1:62" s="4" customFormat="1" ht="21" customHeight="1">
      <c r="A41" s="2"/>
      <c r="B41" s="5"/>
      <c r="C41" s="2"/>
      <c r="D41" s="2"/>
      <c r="E41" s="2"/>
      <c r="F41" s="18" t="str">
        <f>IF(OR(D41="",E41=""),"",VLOOKUP(D41,计分标准!$A$2:$C$10,3,0)*VLOOKUP(E41,计分标准!$A$13:$C$19,3,0))</f>
        <v/>
      </c>
      <c r="G41" s="2"/>
      <c r="H41" s="72"/>
      <c r="I41" s="2"/>
      <c r="J41" s="2"/>
      <c r="K41" s="2"/>
      <c r="L41" s="19" t="str">
        <f>IF(OR(I41="",J41="",K41=""),"",VLOOKUP(I41,计分标准!$A$23:$C$31,3,0)*INDEX(计分标准!$B$35:$I$42,MATCH(工作量统计!J41,计分标准!$A$35:$A$42,0),MATCH(工作量统计!K41,计分标准!$B$34:$I$34,0))/100)</f>
        <v/>
      </c>
      <c r="M41" s="2"/>
      <c r="N41" s="2"/>
      <c r="O41" s="17" t="str">
        <f t="shared" si="0"/>
        <v/>
      </c>
      <c r="P41" s="17" t="str">
        <f t="shared" si="1"/>
        <v/>
      </c>
      <c r="Q41" s="59"/>
      <c r="R41" s="59"/>
      <c r="S41" s="72"/>
      <c r="T41" s="59"/>
      <c r="U41" s="59"/>
      <c r="V41" s="17" t="str">
        <f>IF(U41="","",VLOOKUP(U41,计分标准!$A$47:$C$55,3,0))</f>
        <v/>
      </c>
      <c r="W41" s="2"/>
      <c r="X41" s="2"/>
      <c r="Y41" s="72"/>
      <c r="Z41" s="2"/>
      <c r="AA41" s="2"/>
      <c r="AB41" s="2"/>
      <c r="AC41" s="78"/>
      <c r="AD41" s="78"/>
      <c r="AE41" s="44"/>
      <c r="AF41" s="17" t="str">
        <f>IF(OR(Z41="",AA41="",AB41=""),"",VLOOKUP(Z41,计分标准!$A$70:$B$73,2,0)*VLOOKUP(AA41,计分标准!$A$58:$C$61,3,0)*AB41/10)</f>
        <v/>
      </c>
      <c r="AG41" s="17" t="str">
        <f>IF(AC41="",AF41,VLOOKUP(AC41,计分标准!$A$64:$B$67,2,0)*AF41)</f>
        <v/>
      </c>
      <c r="AH41" s="17" t="str">
        <f t="shared" si="2"/>
        <v/>
      </c>
      <c r="AI41" s="2"/>
      <c r="AJ41" s="72"/>
      <c r="AK41" s="72"/>
      <c r="AL41" s="2"/>
      <c r="AM41" s="17" t="str">
        <f t="shared" si="3"/>
        <v/>
      </c>
      <c r="AN41" s="2"/>
      <c r="AO41" s="72"/>
      <c r="AP41" s="2"/>
      <c r="AQ41" s="2"/>
      <c r="AR41" s="17" t="str">
        <f t="shared" si="4"/>
        <v/>
      </c>
      <c r="AS41" s="2"/>
      <c r="AT41" s="72"/>
      <c r="AU41" s="2"/>
      <c r="AV41" s="2"/>
      <c r="AW41" s="2"/>
      <c r="AX41" s="19" t="str">
        <f>IF(OR(AU41="",AV41=""),"",INDEX(计分标准!$C$77:$E$81,MATCH(工作量统计!AU41,计分标准!$A$77:$A$81,0),MATCH(工作量统计!AV41,计分标准!$C$76:$E$76,0)))</f>
        <v/>
      </c>
      <c r="AY41" s="79" t="str">
        <f>IF(AW41="",AX41,AX41*INDEX(计分标准!$C$97:$I$101,MATCH(AU41,计分标准!$A$97:$A$101,0),MATCH(AW41,计分标准!$C$96:$I$96,0)))</f>
        <v/>
      </c>
      <c r="AZ41" s="17" t="str">
        <f t="shared" si="6"/>
        <v/>
      </c>
      <c r="BA41" s="38"/>
    </row>
    <row r="42" spans="1:62" s="4" customFormat="1" ht="21" customHeight="1">
      <c r="A42" s="2"/>
      <c r="B42" s="5"/>
      <c r="C42" s="2"/>
      <c r="D42" s="2"/>
      <c r="E42" s="2"/>
      <c r="F42" s="18" t="str">
        <f>IF(OR(D42="",E42=""),"",VLOOKUP(D42,计分标准!$A$2:$C$10,3,0)*VLOOKUP(E42,计分标准!$A$13:$C$19,3,0))</f>
        <v/>
      </c>
      <c r="G42" s="2"/>
      <c r="H42" s="72"/>
      <c r="I42" s="2"/>
      <c r="J42" s="2"/>
      <c r="K42" s="2"/>
      <c r="L42" s="19" t="str">
        <f>IF(OR(I42="",J42="",K42=""),"",VLOOKUP(I42,计分标准!$A$23:$C$31,3,0)*INDEX(计分标准!$B$35:$I$42,MATCH(工作量统计!J42,计分标准!$A$35:$A$42,0),MATCH(工作量统计!K42,计分标准!$B$34:$I$34,0))/100)</f>
        <v/>
      </c>
      <c r="M42" s="2"/>
      <c r="N42" s="2"/>
      <c r="O42" s="17" t="str">
        <f t="shared" si="0"/>
        <v/>
      </c>
      <c r="P42" s="17" t="str">
        <f t="shared" si="1"/>
        <v/>
      </c>
      <c r="Q42" s="59"/>
      <c r="R42" s="59"/>
      <c r="S42" s="72"/>
      <c r="T42" s="59"/>
      <c r="U42" s="59"/>
      <c r="V42" s="17" t="str">
        <f>IF(U42="","",VLOOKUP(U42,计分标准!$A$47:$C$55,3,0))</f>
        <v/>
      </c>
      <c r="W42" s="2"/>
      <c r="X42" s="2"/>
      <c r="Y42" s="72"/>
      <c r="Z42" s="2"/>
      <c r="AA42" s="2"/>
      <c r="AB42" s="2"/>
      <c r="AC42" s="78"/>
      <c r="AD42" s="78"/>
      <c r="AE42" s="44"/>
      <c r="AF42" s="17" t="str">
        <f>IF(OR(Z42="",AA42="",AB42=""),"",VLOOKUP(Z42,计分标准!$A$70:$B$73,2,0)*VLOOKUP(AA42,计分标准!$A$58:$C$61,3,0)*AB42/10)</f>
        <v/>
      </c>
      <c r="AG42" s="17" t="str">
        <f>IF(AC42="",AF42,VLOOKUP(AC42,计分标准!$A$64:$B$67,2,0)*AF42)</f>
        <v/>
      </c>
      <c r="AH42" s="17" t="str">
        <f t="shared" si="2"/>
        <v/>
      </c>
      <c r="AI42" s="2"/>
      <c r="AJ42" s="72"/>
      <c r="AK42" s="72"/>
      <c r="AL42" s="2"/>
      <c r="AM42" s="17" t="str">
        <f t="shared" si="3"/>
        <v/>
      </c>
      <c r="AN42" s="2"/>
      <c r="AO42" s="72"/>
      <c r="AP42" s="2"/>
      <c r="AQ42" s="2"/>
      <c r="AR42" s="17" t="str">
        <f t="shared" si="4"/>
        <v/>
      </c>
      <c r="AS42" s="2"/>
      <c r="AT42" s="72"/>
      <c r="AU42" s="2"/>
      <c r="AV42" s="2"/>
      <c r="AW42" s="2"/>
      <c r="AX42" s="19" t="str">
        <f>IF(OR(AU42="",AV42=""),"",INDEX(计分标准!$C$77:$E$81,MATCH(工作量统计!AU42,计分标准!$A$77:$A$81,0),MATCH(工作量统计!AV42,计分标准!$C$76:$E$76,0)))</f>
        <v/>
      </c>
      <c r="AY42" s="79" t="str">
        <f>IF(AW42="",AX42,AX42*INDEX(计分标准!$C$97:$I$101,MATCH(AU42,计分标准!$A$97:$A$101,0),MATCH(AW42,计分标准!$C$96:$I$96,0)))</f>
        <v/>
      </c>
      <c r="AZ42" s="17" t="str">
        <f t="shared" si="6"/>
        <v/>
      </c>
      <c r="BA42" s="38"/>
    </row>
    <row r="43" spans="1:62" s="4" customFormat="1" ht="21" customHeight="1">
      <c r="A43" s="2"/>
      <c r="B43" s="5"/>
      <c r="C43" s="2"/>
      <c r="D43" s="2"/>
      <c r="E43" s="2"/>
      <c r="F43" s="18" t="str">
        <f>IF(OR(D43="",E43=""),"",VLOOKUP(D43,计分标准!$A$2:$C$10,3,0)*VLOOKUP(E43,计分标准!$A$13:$C$19,3,0))</f>
        <v/>
      </c>
      <c r="G43" s="2"/>
      <c r="H43" s="72"/>
      <c r="I43" s="2"/>
      <c r="J43" s="2"/>
      <c r="K43" s="2"/>
      <c r="L43" s="19" t="str">
        <f>IF(OR(I43="",J43="",K43=""),"",VLOOKUP(I43,计分标准!$A$23:$C$31,3,0)*INDEX(计分标准!$B$35:$I$42,MATCH(工作量统计!J43,计分标准!$A$35:$A$42,0),MATCH(工作量统计!K43,计分标准!$B$34:$I$34,0))/100)</f>
        <v/>
      </c>
      <c r="M43" s="2"/>
      <c r="N43" s="2"/>
      <c r="O43" s="17" t="str">
        <f t="shared" si="0"/>
        <v/>
      </c>
      <c r="P43" s="17" t="str">
        <f t="shared" si="1"/>
        <v/>
      </c>
      <c r="Q43" s="59"/>
      <c r="R43" s="59"/>
      <c r="S43" s="72"/>
      <c r="T43" s="59"/>
      <c r="U43" s="59"/>
      <c r="V43" s="17" t="str">
        <f>IF(U43="","",VLOOKUP(U43,计分标准!$A$47:$C$55,3,0))</f>
        <v/>
      </c>
      <c r="W43" s="2"/>
      <c r="X43" s="2"/>
      <c r="Y43" s="72"/>
      <c r="Z43" s="2"/>
      <c r="AA43" s="2"/>
      <c r="AB43" s="2"/>
      <c r="AC43" s="78"/>
      <c r="AD43" s="78"/>
      <c r="AE43" s="44"/>
      <c r="AF43" s="17" t="str">
        <f>IF(OR(Z43="",AA43="",AB43=""),"",VLOOKUP(Z43,计分标准!$A$70:$B$73,2,0)*VLOOKUP(AA43,计分标准!$A$58:$C$61,3,0)*AB43/10)</f>
        <v/>
      </c>
      <c r="AG43" s="17" t="str">
        <f>IF(AC43="",AF43,VLOOKUP(AC43,计分标准!$A$64:$B$67,2,0)*AF43)</f>
        <v/>
      </c>
      <c r="AH43" s="17" t="str">
        <f t="shared" si="2"/>
        <v/>
      </c>
      <c r="AI43" s="2"/>
      <c r="AJ43" s="72"/>
      <c r="AK43" s="72"/>
      <c r="AL43" s="2"/>
      <c r="AM43" s="17" t="str">
        <f t="shared" si="3"/>
        <v/>
      </c>
      <c r="AN43" s="2"/>
      <c r="AO43" s="72"/>
      <c r="AP43" s="2"/>
      <c r="AQ43" s="2"/>
      <c r="AR43" s="17" t="str">
        <f t="shared" si="4"/>
        <v/>
      </c>
      <c r="AS43" s="2"/>
      <c r="AT43" s="72"/>
      <c r="AU43" s="2"/>
      <c r="AV43" s="2"/>
      <c r="AW43" s="2"/>
      <c r="AX43" s="19" t="str">
        <f>IF(OR(AU43="",AV43=""),"",INDEX(计分标准!$C$77:$E$81,MATCH(工作量统计!AU43,计分标准!$A$77:$A$81,0),MATCH(工作量统计!AV43,计分标准!$C$76:$E$76,0)))</f>
        <v/>
      </c>
      <c r="AY43" s="79" t="str">
        <f>IF(AW43="",AX43,AX43*INDEX(计分标准!$C$97:$I$101,MATCH(AU43,计分标准!$A$97:$A$101,0),MATCH(AW43,计分标准!$C$96:$I$96,0)))</f>
        <v/>
      </c>
      <c r="AZ43" s="17" t="str">
        <f t="shared" si="6"/>
        <v/>
      </c>
      <c r="BA43" s="38"/>
    </row>
    <row r="44" spans="1:62" s="4" customFormat="1" ht="21" customHeight="1">
      <c r="A44" s="2"/>
      <c r="B44" s="5"/>
      <c r="C44" s="2"/>
      <c r="D44" s="2"/>
      <c r="E44" s="2"/>
      <c r="F44" s="18" t="str">
        <f>IF(OR(D44="",E44=""),"",VLOOKUP(D44,计分标准!$A$2:$C$10,3,0)*VLOOKUP(E44,计分标准!$A$13:$C$19,3,0))</f>
        <v/>
      </c>
      <c r="G44" s="2"/>
      <c r="H44" s="72"/>
      <c r="I44" s="2"/>
      <c r="J44" s="2"/>
      <c r="K44" s="2"/>
      <c r="L44" s="19" t="str">
        <f>IF(OR(I44="",J44="",K44=""),"",VLOOKUP(I44,计分标准!$A$23:$C$31,3,0)*INDEX(计分标准!$B$35:$I$42,MATCH(工作量统计!J44,计分标准!$A$35:$A$42,0),MATCH(工作量统计!K44,计分标准!$B$34:$I$34,0))/100)</f>
        <v/>
      </c>
      <c r="M44" s="2"/>
      <c r="N44" s="2"/>
      <c r="O44" s="17" t="str">
        <f t="shared" si="0"/>
        <v/>
      </c>
      <c r="P44" s="17" t="str">
        <f t="shared" si="1"/>
        <v/>
      </c>
      <c r="Q44" s="59"/>
      <c r="R44" s="59"/>
      <c r="S44" s="72"/>
      <c r="T44" s="59"/>
      <c r="U44" s="59"/>
      <c r="V44" s="17" t="str">
        <f>IF(U44="","",VLOOKUP(U44,计分标准!$A$47:$C$55,3,0))</f>
        <v/>
      </c>
      <c r="W44" s="2"/>
      <c r="X44" s="2"/>
      <c r="Y44" s="72"/>
      <c r="Z44" s="2"/>
      <c r="AA44" s="2"/>
      <c r="AB44" s="2"/>
      <c r="AC44" s="78"/>
      <c r="AD44" s="78"/>
      <c r="AE44" s="44"/>
      <c r="AF44" s="17" t="str">
        <f>IF(OR(Z44="",AA44="",AB44=""),"",VLOOKUP(Z44,计分标准!$A$70:$B$73,2,0)*VLOOKUP(AA44,计分标准!$A$58:$C$61,3,0)*AB44/10)</f>
        <v/>
      </c>
      <c r="AG44" s="17" t="str">
        <f>IF(AC44="",AF44,VLOOKUP(AC44,计分标准!$A$64:$B$67,2,0)*AF44)</f>
        <v/>
      </c>
      <c r="AH44" s="17" t="str">
        <f t="shared" si="2"/>
        <v/>
      </c>
      <c r="AI44" s="2"/>
      <c r="AJ44" s="72"/>
      <c r="AK44" s="72"/>
      <c r="AL44" s="2"/>
      <c r="AM44" s="17" t="str">
        <f t="shared" si="3"/>
        <v/>
      </c>
      <c r="AN44" s="2"/>
      <c r="AO44" s="72"/>
      <c r="AP44" s="2"/>
      <c r="AQ44" s="2"/>
      <c r="AR44" s="17" t="str">
        <f t="shared" si="4"/>
        <v/>
      </c>
      <c r="AS44" s="2"/>
      <c r="AT44" s="72"/>
      <c r="AU44" s="2"/>
      <c r="AV44" s="2"/>
      <c r="AW44" s="2"/>
      <c r="AX44" s="19" t="str">
        <f>IF(OR(AU44="",AV44=""),"",INDEX(计分标准!$C$77:$E$81,MATCH(工作量统计!AU44,计分标准!$A$77:$A$81,0),MATCH(工作量统计!AV44,计分标准!$C$76:$E$76,0)))</f>
        <v/>
      </c>
      <c r="AY44" s="79" t="str">
        <f>IF(AW44="",AX44,AX44*INDEX(计分标准!$C$97:$I$101,MATCH(AU44,计分标准!$A$97:$A$101,0),MATCH(AW44,计分标准!$C$96:$I$96,0)))</f>
        <v/>
      </c>
      <c r="AZ44" s="17" t="str">
        <f t="shared" si="6"/>
        <v/>
      </c>
      <c r="BA44" s="38"/>
    </row>
    <row r="45" spans="1:62" s="4" customFormat="1" ht="21" customHeight="1">
      <c r="A45" s="2"/>
      <c r="B45" s="5"/>
      <c r="C45" s="2"/>
      <c r="D45" s="2"/>
      <c r="E45" s="2"/>
      <c r="F45" s="18" t="str">
        <f>IF(OR(D45="",E45=""),"",VLOOKUP(D45,计分标准!$A$2:$C$10,3,0)*VLOOKUP(E45,计分标准!$A$13:$C$19,3,0))</f>
        <v/>
      </c>
      <c r="G45" s="2"/>
      <c r="H45" s="72"/>
      <c r="I45" s="2"/>
      <c r="J45" s="2"/>
      <c r="K45" s="2"/>
      <c r="L45" s="19" t="str">
        <f>IF(OR(I45="",J45="",K45=""),"",VLOOKUP(I45,计分标准!$A$23:$C$31,3,0)*INDEX(计分标准!$B$35:$I$42,MATCH(工作量统计!J45,计分标准!$A$35:$A$42,0),MATCH(工作量统计!K45,计分标准!$B$34:$I$34,0))/100)</f>
        <v/>
      </c>
      <c r="M45" s="2"/>
      <c r="N45" s="2"/>
      <c r="O45" s="17" t="str">
        <f t="shared" si="0"/>
        <v/>
      </c>
      <c r="P45" s="17" t="str">
        <f t="shared" si="1"/>
        <v/>
      </c>
      <c r="Q45" s="59"/>
      <c r="R45" s="59"/>
      <c r="S45" s="72"/>
      <c r="T45" s="59"/>
      <c r="U45" s="59"/>
      <c r="V45" s="17" t="str">
        <f>IF(U45="","",VLOOKUP(U45,计分标准!$A$47:$C$55,3,0))</f>
        <v/>
      </c>
      <c r="W45" s="2"/>
      <c r="X45" s="2"/>
      <c r="Y45" s="72"/>
      <c r="Z45" s="2"/>
      <c r="AA45" s="2"/>
      <c r="AB45" s="2"/>
      <c r="AC45" s="78"/>
      <c r="AD45" s="78"/>
      <c r="AE45" s="44"/>
      <c r="AF45" s="17" t="str">
        <f>IF(OR(Z45="",AA45="",AB45=""),"",VLOOKUP(Z45,计分标准!$A$70:$B$73,2,0)*VLOOKUP(AA45,计分标准!$A$58:$C$61,3,0)*AB45/10)</f>
        <v/>
      </c>
      <c r="AG45" s="17" t="str">
        <f>IF(AC45="",AF45,VLOOKUP(AC45,计分标准!$A$64:$B$67,2,0)*AF45)</f>
        <v/>
      </c>
      <c r="AH45" s="17" t="str">
        <f t="shared" si="2"/>
        <v/>
      </c>
      <c r="AI45" s="2"/>
      <c r="AJ45" s="72"/>
      <c r="AK45" s="72"/>
      <c r="AL45" s="2"/>
      <c r="AM45" s="17" t="str">
        <f t="shared" si="3"/>
        <v/>
      </c>
      <c r="AN45" s="2"/>
      <c r="AO45" s="72"/>
      <c r="AP45" s="2"/>
      <c r="AQ45" s="2"/>
      <c r="AR45" s="17" t="str">
        <f t="shared" si="4"/>
        <v/>
      </c>
      <c r="AS45" s="2"/>
      <c r="AT45" s="72"/>
      <c r="AU45" s="2"/>
      <c r="AV45" s="2"/>
      <c r="AW45" s="2"/>
      <c r="AX45" s="19" t="str">
        <f>IF(OR(AU45="",AV45=""),"",INDEX(计分标准!$C$77:$E$81,MATCH(工作量统计!AU45,计分标准!$A$77:$A$81,0),MATCH(工作量统计!AV45,计分标准!$C$76:$E$76,0)))</f>
        <v/>
      </c>
      <c r="AY45" s="79" t="str">
        <f>IF(AW45="",AX45,AX45*INDEX(计分标准!$C$97:$I$101,MATCH(AU45,计分标准!$A$97:$A$101,0),MATCH(AW45,计分标准!$C$96:$I$96,0)))</f>
        <v/>
      </c>
      <c r="AZ45" s="17" t="str">
        <f t="shared" si="6"/>
        <v/>
      </c>
      <c r="BA45" s="38"/>
    </row>
    <row r="46" spans="1:62" s="4" customFormat="1" ht="21" customHeight="1">
      <c r="A46" s="2"/>
      <c r="B46" s="5"/>
      <c r="C46" s="2"/>
      <c r="D46" s="2"/>
      <c r="E46" s="2"/>
      <c r="F46" s="18" t="str">
        <f>IF(OR(D46="",E46=""),"",VLOOKUP(D46,计分标准!$A$2:$C$10,3,0)*VLOOKUP(E46,计分标准!$A$13:$C$19,3,0))</f>
        <v/>
      </c>
      <c r="G46" s="2"/>
      <c r="H46" s="72"/>
      <c r="I46" s="2"/>
      <c r="J46" s="2"/>
      <c r="K46" s="2"/>
      <c r="L46" s="19" t="str">
        <f>IF(OR(I46="",J46="",K46=""),"",VLOOKUP(I46,计分标准!$A$23:$C$31,3,0)*INDEX(计分标准!$B$35:$I$42,MATCH(工作量统计!J46,计分标准!$A$35:$A$42,0),MATCH(工作量统计!K46,计分标准!$B$34:$I$34,0))/100)</f>
        <v/>
      </c>
      <c r="M46" s="2"/>
      <c r="N46" s="2"/>
      <c r="O46" s="17" t="str">
        <f t="shared" si="0"/>
        <v/>
      </c>
      <c r="P46" s="17" t="str">
        <f t="shared" si="1"/>
        <v/>
      </c>
      <c r="Q46" s="59"/>
      <c r="R46" s="59"/>
      <c r="S46" s="72"/>
      <c r="T46" s="59"/>
      <c r="U46" s="59"/>
      <c r="V46" s="17" t="str">
        <f>IF(U46="","",VLOOKUP(U46,计分标准!$A$47:$C$55,3,0))</f>
        <v/>
      </c>
      <c r="W46" s="2"/>
      <c r="X46" s="2"/>
      <c r="Y46" s="72"/>
      <c r="Z46" s="2"/>
      <c r="AA46" s="2"/>
      <c r="AB46" s="2"/>
      <c r="AC46" s="78"/>
      <c r="AD46" s="78"/>
      <c r="AE46" s="44"/>
      <c r="AF46" s="17" t="str">
        <f>IF(OR(Z46="",AA46="",AB46=""),"",VLOOKUP(Z46,计分标准!$A$70:$B$73,2,0)*VLOOKUP(AA46,计分标准!$A$58:$C$61,3,0)*AB46/10)</f>
        <v/>
      </c>
      <c r="AG46" s="17" t="str">
        <f>IF(AC46="",AF46,VLOOKUP(AC46,计分标准!$A$64:$B$67,2,0)*AF46)</f>
        <v/>
      </c>
      <c r="AH46" s="17" t="str">
        <f t="shared" si="2"/>
        <v/>
      </c>
      <c r="AI46" s="2"/>
      <c r="AJ46" s="72"/>
      <c r="AK46" s="72"/>
      <c r="AL46" s="2"/>
      <c r="AM46" s="17" t="str">
        <f t="shared" si="3"/>
        <v/>
      </c>
      <c r="AN46" s="2"/>
      <c r="AO46" s="72"/>
      <c r="AP46" s="2"/>
      <c r="AQ46" s="2"/>
      <c r="AR46" s="17" t="str">
        <f t="shared" si="4"/>
        <v/>
      </c>
      <c r="AS46" s="2"/>
      <c r="AT46" s="72"/>
      <c r="AU46" s="2"/>
      <c r="AV46" s="2"/>
      <c r="AW46" s="2"/>
      <c r="AX46" s="19" t="str">
        <f>IF(OR(AU46="",AV46=""),"",INDEX(计分标准!$C$77:$E$81,MATCH(工作量统计!AU46,计分标准!$A$77:$A$81,0),MATCH(工作量统计!AV46,计分标准!$C$76:$E$76,0)))</f>
        <v/>
      </c>
      <c r="AY46" s="79" t="str">
        <f>IF(AW46="",AX46,AX46*INDEX(计分标准!$C$97:$I$101,MATCH(AU46,计分标准!$A$97:$A$101,0),MATCH(AW46,计分标准!$C$96:$I$96,0)))</f>
        <v/>
      </c>
      <c r="AZ46" s="17" t="str">
        <f t="shared" si="6"/>
        <v/>
      </c>
      <c r="BA46" s="38"/>
    </row>
    <row r="47" spans="1:62" s="4" customFormat="1" ht="21" customHeight="1">
      <c r="A47" s="2"/>
      <c r="B47" s="5"/>
      <c r="C47" s="2"/>
      <c r="D47" s="2"/>
      <c r="E47" s="2"/>
      <c r="F47" s="18" t="str">
        <f>IF(OR(D47="",E47=""),"",VLOOKUP(D47,计分标准!$A$2:$C$10,3,0)*VLOOKUP(E47,计分标准!$A$13:$C$19,3,0))</f>
        <v/>
      </c>
      <c r="G47" s="2"/>
      <c r="H47" s="72"/>
      <c r="I47" s="2"/>
      <c r="J47" s="2"/>
      <c r="K47" s="2"/>
      <c r="L47" s="19" t="str">
        <f>IF(OR(I47="",J47="",K47=""),"",VLOOKUP(I47,计分标准!$A$23:$C$31,3,0)*INDEX(计分标准!$B$35:$I$42,MATCH(工作量统计!J47,计分标准!$A$35:$A$42,0),MATCH(工作量统计!K47,计分标准!$B$34:$I$34,0))/100)</f>
        <v/>
      </c>
      <c r="M47" s="2"/>
      <c r="N47" s="2"/>
      <c r="O47" s="17" t="str">
        <f t="shared" si="0"/>
        <v/>
      </c>
      <c r="P47" s="17" t="str">
        <f t="shared" si="1"/>
        <v/>
      </c>
      <c r="Q47" s="59"/>
      <c r="R47" s="59"/>
      <c r="S47" s="72"/>
      <c r="T47" s="59"/>
      <c r="U47" s="59"/>
      <c r="V47" s="17" t="str">
        <f>IF(U47="","",VLOOKUP(U47,计分标准!$A$47:$C$55,3,0))</f>
        <v/>
      </c>
      <c r="W47" s="2"/>
      <c r="X47" s="2"/>
      <c r="Y47" s="72"/>
      <c r="Z47" s="2"/>
      <c r="AA47" s="2"/>
      <c r="AB47" s="2"/>
      <c r="AC47" s="78"/>
      <c r="AD47" s="78"/>
      <c r="AE47" s="44"/>
      <c r="AF47" s="17" t="str">
        <f>IF(OR(Z47="",AA47="",AB47=""),"",VLOOKUP(Z47,计分标准!$A$70:$B$73,2,0)*VLOOKUP(AA47,计分标准!$A$58:$C$61,3,0)*AB47/10)</f>
        <v/>
      </c>
      <c r="AG47" s="17" t="str">
        <f>IF(AC47="",AF47,VLOOKUP(AC47,计分标准!$A$64:$B$67,2,0)*AF47)</f>
        <v/>
      </c>
      <c r="AH47" s="17" t="str">
        <f t="shared" si="2"/>
        <v/>
      </c>
      <c r="AI47" s="2"/>
      <c r="AJ47" s="72"/>
      <c r="AK47" s="72"/>
      <c r="AL47" s="2"/>
      <c r="AM47" s="17" t="str">
        <f t="shared" si="3"/>
        <v/>
      </c>
      <c r="AN47" s="2"/>
      <c r="AO47" s="72"/>
      <c r="AP47" s="2"/>
      <c r="AQ47" s="2"/>
      <c r="AR47" s="17" t="str">
        <f t="shared" si="4"/>
        <v/>
      </c>
      <c r="AS47" s="2"/>
      <c r="AT47" s="72"/>
      <c r="AU47" s="2"/>
      <c r="AV47" s="2"/>
      <c r="AW47" s="2"/>
      <c r="AX47" s="19" t="str">
        <f>IF(OR(AU47="",AV47=""),"",INDEX(计分标准!$C$77:$E$81,MATCH(工作量统计!AU47,计分标准!$A$77:$A$81,0),MATCH(工作量统计!AV47,计分标准!$C$76:$E$76,0)))</f>
        <v/>
      </c>
      <c r="AY47" s="79" t="str">
        <f>IF(AW47="",AX47,AX47*INDEX(计分标准!$C$97:$I$101,MATCH(AU47,计分标准!$A$97:$A$101,0),MATCH(AW47,计分标准!$C$96:$I$96,0)))</f>
        <v/>
      </c>
      <c r="AZ47" s="17" t="str">
        <f t="shared" si="6"/>
        <v/>
      </c>
      <c r="BA47" s="38"/>
    </row>
    <row r="48" spans="1:62" s="4" customFormat="1" ht="21" customHeight="1">
      <c r="A48" s="2"/>
      <c r="B48" s="5"/>
      <c r="C48" s="2"/>
      <c r="D48" s="2"/>
      <c r="E48" s="2"/>
      <c r="F48" s="18" t="str">
        <f>IF(OR(D48="",E48=""),"",VLOOKUP(D48,计分标准!$A$2:$C$10,3,0)*VLOOKUP(E48,计分标准!$A$13:$C$19,3,0))</f>
        <v/>
      </c>
      <c r="G48" s="2"/>
      <c r="H48" s="72"/>
      <c r="I48" s="2"/>
      <c r="J48" s="2"/>
      <c r="K48" s="2"/>
      <c r="L48" s="19" t="str">
        <f>IF(OR(I48="",J48="",K48=""),"",VLOOKUP(I48,计分标准!$A$23:$C$31,3,0)*INDEX(计分标准!$B$35:$I$42,MATCH(工作量统计!J48,计分标准!$A$35:$A$42,0),MATCH(工作量统计!K48,计分标准!$B$34:$I$34,0))/100)</f>
        <v/>
      </c>
      <c r="M48" s="2"/>
      <c r="N48" s="2"/>
      <c r="O48" s="17" t="str">
        <f t="shared" si="0"/>
        <v/>
      </c>
      <c r="P48" s="17" t="str">
        <f t="shared" si="1"/>
        <v/>
      </c>
      <c r="Q48" s="59"/>
      <c r="R48" s="59"/>
      <c r="S48" s="72"/>
      <c r="T48" s="59"/>
      <c r="U48" s="59"/>
      <c r="V48" s="17" t="str">
        <f>IF(U48="","",VLOOKUP(U48,计分标准!$A$47:$C$55,3,0))</f>
        <v/>
      </c>
      <c r="W48" s="2"/>
      <c r="X48" s="2"/>
      <c r="Y48" s="72"/>
      <c r="Z48" s="2"/>
      <c r="AA48" s="2"/>
      <c r="AB48" s="2"/>
      <c r="AC48" s="78"/>
      <c r="AD48" s="78"/>
      <c r="AE48" s="44"/>
      <c r="AF48" s="17" t="str">
        <f>IF(OR(Z48="",AA48="",AB48=""),"",VLOOKUP(Z48,计分标准!$A$70:$B$73,2,0)*VLOOKUP(AA48,计分标准!$A$58:$C$61,3,0)*AB48/10)</f>
        <v/>
      </c>
      <c r="AG48" s="17" t="str">
        <f>IF(AC48="",AF48,VLOOKUP(AC48,计分标准!$A$64:$B$67,2,0)*AF48)</f>
        <v/>
      </c>
      <c r="AH48" s="17" t="str">
        <f t="shared" si="2"/>
        <v/>
      </c>
      <c r="AI48" s="2"/>
      <c r="AJ48" s="72"/>
      <c r="AK48" s="72"/>
      <c r="AL48" s="2"/>
      <c r="AM48" s="17" t="str">
        <f t="shared" si="3"/>
        <v/>
      </c>
      <c r="AN48" s="2"/>
      <c r="AO48" s="72"/>
      <c r="AP48" s="2"/>
      <c r="AQ48" s="2"/>
      <c r="AR48" s="17" t="str">
        <f t="shared" si="4"/>
        <v/>
      </c>
      <c r="AS48" s="2"/>
      <c r="AT48" s="72"/>
      <c r="AU48" s="2"/>
      <c r="AV48" s="2"/>
      <c r="AW48" s="2"/>
      <c r="AX48" s="19" t="str">
        <f>IF(OR(AU48="",AV48=""),"",INDEX(计分标准!$C$77:$E$81,MATCH(工作量统计!AU48,计分标准!$A$77:$A$81,0),MATCH(工作量统计!AV48,计分标准!$C$76:$E$76,0)))</f>
        <v/>
      </c>
      <c r="AY48" s="79" t="str">
        <f>IF(AW48="",AX48,AX48*INDEX(计分标准!$C$97:$I$101,MATCH(AU48,计分标准!$A$97:$A$101,0),MATCH(AW48,计分标准!$C$96:$I$96,0)))</f>
        <v/>
      </c>
      <c r="AZ48" s="17" t="str">
        <f t="shared" si="6"/>
        <v/>
      </c>
      <c r="BA48" s="38"/>
    </row>
    <row r="49" spans="1:53" s="4" customFormat="1" ht="21" customHeight="1">
      <c r="A49" s="2"/>
      <c r="B49" s="5"/>
      <c r="C49" s="2"/>
      <c r="D49" s="2"/>
      <c r="E49" s="2"/>
      <c r="F49" s="18" t="str">
        <f>IF(OR(D49="",E49=""),"",VLOOKUP(D49,计分标准!$A$2:$C$10,3,0)*VLOOKUP(E49,计分标准!$A$13:$C$19,3,0))</f>
        <v/>
      </c>
      <c r="G49" s="2"/>
      <c r="H49" s="72"/>
      <c r="I49" s="2"/>
      <c r="J49" s="2"/>
      <c r="K49" s="2"/>
      <c r="L49" s="19" t="str">
        <f>IF(OR(I49="",J49="",K49=""),"",VLOOKUP(I49,计分标准!$A$23:$C$31,3,0)*INDEX(计分标准!$B$35:$I$42,MATCH(工作量统计!J49,计分标准!$A$35:$A$42,0),MATCH(工作量统计!K49,计分标准!$B$34:$I$34,0))/100)</f>
        <v/>
      </c>
      <c r="M49" s="2"/>
      <c r="N49" s="2"/>
      <c r="O49" s="17" t="str">
        <f t="shared" si="0"/>
        <v/>
      </c>
      <c r="P49" s="17" t="str">
        <f t="shared" si="1"/>
        <v/>
      </c>
      <c r="Q49" s="59"/>
      <c r="R49" s="59"/>
      <c r="S49" s="72"/>
      <c r="T49" s="59"/>
      <c r="U49" s="59"/>
      <c r="V49" s="17" t="str">
        <f>IF(U49="","",VLOOKUP(U49,计分标准!$A$47:$C$55,3,0))</f>
        <v/>
      </c>
      <c r="W49" s="2"/>
      <c r="X49" s="2"/>
      <c r="Y49" s="72"/>
      <c r="Z49" s="2"/>
      <c r="AA49" s="2"/>
      <c r="AB49" s="2"/>
      <c r="AC49" s="78"/>
      <c r="AD49" s="78"/>
      <c r="AE49" s="44"/>
      <c r="AF49" s="17" t="str">
        <f>IF(OR(Z49="",AA49="",AB49=""),"",VLOOKUP(Z49,计分标准!$A$70:$B$73,2,0)*VLOOKUP(AA49,计分标准!$A$58:$C$61,3,0)*AB49/10)</f>
        <v/>
      </c>
      <c r="AG49" s="17" t="str">
        <f>IF(AC49="",AF49,VLOOKUP(AC49,计分标准!$A$64:$B$67,2,0)*AF49)</f>
        <v/>
      </c>
      <c r="AH49" s="17" t="str">
        <f t="shared" si="2"/>
        <v/>
      </c>
      <c r="AI49" s="2"/>
      <c r="AJ49" s="72"/>
      <c r="AK49" s="72"/>
      <c r="AL49" s="2"/>
      <c r="AM49" s="17" t="str">
        <f t="shared" si="3"/>
        <v/>
      </c>
      <c r="AN49" s="2"/>
      <c r="AO49" s="72"/>
      <c r="AP49" s="2"/>
      <c r="AQ49" s="2"/>
      <c r="AR49" s="17" t="str">
        <f t="shared" si="4"/>
        <v/>
      </c>
      <c r="AS49" s="2"/>
      <c r="AT49" s="72"/>
      <c r="AU49" s="2"/>
      <c r="AV49" s="2"/>
      <c r="AW49" s="2"/>
      <c r="AX49" s="19" t="str">
        <f>IF(OR(AU49="",AV49=""),"",INDEX(计分标准!$C$77:$E$81,MATCH(工作量统计!AU49,计分标准!$A$77:$A$81,0),MATCH(工作量统计!AV49,计分标准!$C$76:$E$76,0)))</f>
        <v/>
      </c>
      <c r="AY49" s="79" t="str">
        <f>IF(AW49="",AX49,AX49*INDEX(计分标准!$C$97:$I$101,MATCH(AU49,计分标准!$A$97:$A$101,0),MATCH(AW49,计分标准!$C$96:$I$96,0)))</f>
        <v/>
      </c>
      <c r="AZ49" s="17" t="str">
        <f t="shared" si="6"/>
        <v/>
      </c>
      <c r="BA49" s="38"/>
    </row>
    <row r="50" spans="1:53" s="4" customFormat="1" ht="21" customHeight="1">
      <c r="A50" s="2"/>
      <c r="B50" s="5"/>
      <c r="C50" s="2"/>
      <c r="D50" s="2"/>
      <c r="E50" s="2"/>
      <c r="F50" s="18" t="str">
        <f>IF(OR(D50="",E50=""),"",VLOOKUP(D50,计分标准!$A$2:$C$10,3,0)*VLOOKUP(E50,计分标准!$A$13:$C$19,3,0))</f>
        <v/>
      </c>
      <c r="G50" s="2"/>
      <c r="H50" s="72"/>
      <c r="I50" s="2"/>
      <c r="J50" s="2"/>
      <c r="K50" s="2"/>
      <c r="L50" s="19" t="str">
        <f>IF(OR(I50="",J50="",K50=""),"",VLOOKUP(I50,计分标准!$A$23:$C$31,3,0)*INDEX(计分标准!$B$35:$I$42,MATCH(工作量统计!J50,计分标准!$A$35:$A$42,0),MATCH(工作量统计!K50,计分标准!$B$34:$I$34,0))/100)</f>
        <v/>
      </c>
      <c r="M50" s="2"/>
      <c r="N50" s="2"/>
      <c r="O50" s="17" t="str">
        <f t="shared" si="0"/>
        <v/>
      </c>
      <c r="P50" s="17" t="str">
        <f t="shared" si="1"/>
        <v/>
      </c>
      <c r="Q50" s="59"/>
      <c r="R50" s="59"/>
      <c r="S50" s="72"/>
      <c r="T50" s="59"/>
      <c r="U50" s="59"/>
      <c r="V50" s="17" t="str">
        <f>IF(U50="","",VLOOKUP(U50,计分标准!$A$47:$C$55,3,0))</f>
        <v/>
      </c>
      <c r="W50" s="2"/>
      <c r="X50" s="2"/>
      <c r="Y50" s="72"/>
      <c r="Z50" s="2"/>
      <c r="AA50" s="2"/>
      <c r="AB50" s="2"/>
      <c r="AC50" s="78"/>
      <c r="AD50" s="78"/>
      <c r="AE50" s="44"/>
      <c r="AF50" s="17" t="str">
        <f>IF(OR(Z50="",AA50="",AB50=""),"",VLOOKUP(Z50,计分标准!$A$70:$B$73,2,0)*VLOOKUP(AA50,计分标准!$A$58:$C$61,3,0)*AB50/10)</f>
        <v/>
      </c>
      <c r="AG50" s="17" t="str">
        <f>IF(AC50="",AF50,VLOOKUP(AC50,计分标准!$A$64:$B$67,2,0)*AF50)</f>
        <v/>
      </c>
      <c r="AH50" s="17" t="str">
        <f t="shared" si="2"/>
        <v/>
      </c>
      <c r="AI50" s="2"/>
      <c r="AJ50" s="72"/>
      <c r="AK50" s="72"/>
      <c r="AL50" s="2"/>
      <c r="AM50" s="17" t="str">
        <f t="shared" si="3"/>
        <v/>
      </c>
      <c r="AN50" s="2"/>
      <c r="AO50" s="72"/>
      <c r="AP50" s="2"/>
      <c r="AQ50" s="2"/>
      <c r="AR50" s="17" t="str">
        <f t="shared" si="4"/>
        <v/>
      </c>
      <c r="AS50" s="2"/>
      <c r="AT50" s="72"/>
      <c r="AU50" s="2"/>
      <c r="AV50" s="2"/>
      <c r="AW50" s="2"/>
      <c r="AX50" s="19" t="str">
        <f>IF(OR(AU50="",AV50=""),"",INDEX(计分标准!$C$77:$E$81,MATCH(工作量统计!AU50,计分标准!$A$77:$A$81,0),MATCH(工作量统计!AV50,计分标准!$C$76:$E$76,0)))</f>
        <v/>
      </c>
      <c r="AY50" s="79" t="str">
        <f>IF(AW50="",AX50,AX50*INDEX(计分标准!$C$97:$I$101,MATCH(AU50,计分标准!$A$97:$A$101,0),MATCH(AW50,计分标准!$C$96:$I$96,0)))</f>
        <v/>
      </c>
      <c r="AZ50" s="17" t="str">
        <f t="shared" si="6"/>
        <v/>
      </c>
      <c r="BA50" s="38"/>
    </row>
    <row r="51" spans="1:53" s="4" customFormat="1" ht="21" customHeight="1">
      <c r="A51" s="2"/>
      <c r="B51" s="5"/>
      <c r="C51" s="2"/>
      <c r="D51" s="2"/>
      <c r="E51" s="2"/>
      <c r="F51" s="18" t="str">
        <f>IF(OR(D51="",E51=""),"",VLOOKUP(D51,计分标准!$A$2:$C$10,3,0)*VLOOKUP(E51,计分标准!$A$13:$C$19,3,0))</f>
        <v/>
      </c>
      <c r="G51" s="2"/>
      <c r="H51" s="72"/>
      <c r="I51" s="2"/>
      <c r="J51" s="2"/>
      <c r="K51" s="2"/>
      <c r="L51" s="19" t="str">
        <f>IF(OR(I51="",J51="",K51=""),"",VLOOKUP(I51,计分标准!$A$23:$C$31,3,0)*INDEX(计分标准!$B$35:$I$42,MATCH(工作量统计!J51,计分标准!$A$35:$A$42,0),MATCH(工作量统计!K51,计分标准!$B$34:$I$34,0))/100)</f>
        <v/>
      </c>
      <c r="M51" s="2"/>
      <c r="N51" s="2"/>
      <c r="O51" s="17" t="str">
        <f t="shared" si="0"/>
        <v/>
      </c>
      <c r="P51" s="17" t="str">
        <f t="shared" si="1"/>
        <v/>
      </c>
      <c r="Q51" s="59"/>
      <c r="R51" s="59"/>
      <c r="S51" s="72"/>
      <c r="T51" s="59"/>
      <c r="U51" s="59"/>
      <c r="V51" s="17" t="str">
        <f>IF(U51="","",VLOOKUP(U51,计分标准!$A$47:$C$55,3,0))</f>
        <v/>
      </c>
      <c r="W51" s="2"/>
      <c r="X51" s="2"/>
      <c r="Y51" s="72"/>
      <c r="Z51" s="2"/>
      <c r="AA51" s="2"/>
      <c r="AB51" s="2"/>
      <c r="AC51" s="78"/>
      <c r="AD51" s="78"/>
      <c r="AE51" s="44"/>
      <c r="AF51" s="17" t="str">
        <f>IF(OR(Z51="",AA51="",AB51=""),"",VLOOKUP(Z51,计分标准!$A$70:$B$73,2,0)*VLOOKUP(AA51,计分标准!$A$58:$C$61,3,0)*AB51/10)</f>
        <v/>
      </c>
      <c r="AG51" s="17" t="str">
        <f>IF(AC51="",AF51,VLOOKUP(AC51,计分标准!$A$64:$B$67,2,0)*AF51)</f>
        <v/>
      </c>
      <c r="AH51" s="17" t="str">
        <f t="shared" si="2"/>
        <v/>
      </c>
      <c r="AI51" s="2"/>
      <c r="AJ51" s="72"/>
      <c r="AK51" s="72"/>
      <c r="AL51" s="2"/>
      <c r="AM51" s="17" t="str">
        <f t="shared" si="3"/>
        <v/>
      </c>
      <c r="AN51" s="2"/>
      <c r="AO51" s="72"/>
      <c r="AP51" s="2"/>
      <c r="AQ51" s="2"/>
      <c r="AR51" s="17" t="str">
        <f t="shared" si="4"/>
        <v/>
      </c>
      <c r="AS51" s="2"/>
      <c r="AT51" s="72"/>
      <c r="AU51" s="2"/>
      <c r="AV51" s="2"/>
      <c r="AW51" s="2"/>
      <c r="AX51" s="19" t="str">
        <f>IF(OR(AU51="",AV51=""),"",INDEX(计分标准!$C$77:$E$81,MATCH(工作量统计!AU51,计分标准!$A$77:$A$81,0),MATCH(工作量统计!AV51,计分标准!$C$76:$E$76,0)))</f>
        <v/>
      </c>
      <c r="AY51" s="79" t="str">
        <f>IF(AW51="",AX51,AX51*INDEX(计分标准!$C$97:$I$101,MATCH(AU51,计分标准!$A$97:$A$101,0),MATCH(AW51,计分标准!$C$96:$I$96,0)))</f>
        <v/>
      </c>
      <c r="AZ51" s="17" t="str">
        <f t="shared" si="6"/>
        <v/>
      </c>
      <c r="BA51" s="38"/>
    </row>
    <row r="52" spans="1:53" s="4" customFormat="1" ht="21" customHeight="1">
      <c r="A52" s="2"/>
      <c r="B52" s="5"/>
      <c r="C52" s="2"/>
      <c r="D52" s="2"/>
      <c r="E52" s="2"/>
      <c r="F52" s="18" t="str">
        <f>IF(OR(D52="",E52=""),"",VLOOKUP(D52,计分标准!$A$2:$C$10,3,0)*VLOOKUP(E52,计分标准!$A$13:$C$19,3,0))</f>
        <v/>
      </c>
      <c r="G52" s="2"/>
      <c r="H52" s="72"/>
      <c r="I52" s="2"/>
      <c r="J52" s="2"/>
      <c r="K52" s="2"/>
      <c r="L52" s="19" t="str">
        <f>IF(OR(I52="",J52="",K52=""),"",VLOOKUP(I52,计分标准!$A$23:$C$31,3,0)*INDEX(计分标准!$B$35:$I$42,MATCH(工作量统计!J52,计分标准!$A$35:$A$42,0),MATCH(工作量统计!K52,计分标准!$B$34:$I$34,0))/100)</f>
        <v/>
      </c>
      <c r="M52" s="2"/>
      <c r="N52" s="2"/>
      <c r="O52" s="17" t="str">
        <f t="shared" si="0"/>
        <v/>
      </c>
      <c r="P52" s="17" t="str">
        <f t="shared" si="1"/>
        <v/>
      </c>
      <c r="Q52" s="59"/>
      <c r="R52" s="59"/>
      <c r="S52" s="72"/>
      <c r="T52" s="59"/>
      <c r="U52" s="59"/>
      <c r="V52" s="17" t="str">
        <f>IF(U52="","",VLOOKUP(U52,计分标准!$A$47:$C$55,3,0))</f>
        <v/>
      </c>
      <c r="W52" s="2"/>
      <c r="X52" s="2"/>
      <c r="Y52" s="72"/>
      <c r="Z52" s="2"/>
      <c r="AA52" s="2"/>
      <c r="AB52" s="2"/>
      <c r="AC52" s="78"/>
      <c r="AD52" s="78"/>
      <c r="AE52" s="44"/>
      <c r="AF52" s="17" t="str">
        <f>IF(OR(Z52="",AA52="",AB52=""),"",VLOOKUP(Z52,计分标准!$A$70:$B$73,2,0)*VLOOKUP(AA52,计分标准!$A$58:$C$61,3,0)*AB52/10)</f>
        <v/>
      </c>
      <c r="AG52" s="17" t="str">
        <f>IF(AC52="",AF52,VLOOKUP(AC52,计分标准!$A$64:$B$67,2,0)*AF52)</f>
        <v/>
      </c>
      <c r="AH52" s="17" t="str">
        <f t="shared" si="2"/>
        <v/>
      </c>
      <c r="AI52" s="2"/>
      <c r="AJ52" s="72"/>
      <c r="AK52" s="72"/>
      <c r="AL52" s="2"/>
      <c r="AM52" s="17" t="str">
        <f t="shared" si="3"/>
        <v/>
      </c>
      <c r="AN52" s="2"/>
      <c r="AO52" s="72"/>
      <c r="AP52" s="2"/>
      <c r="AQ52" s="2"/>
      <c r="AR52" s="17" t="str">
        <f t="shared" si="4"/>
        <v/>
      </c>
      <c r="AS52" s="2"/>
      <c r="AT52" s="72"/>
      <c r="AU52" s="2"/>
      <c r="AV52" s="2"/>
      <c r="AW52" s="2"/>
      <c r="AX52" s="19" t="str">
        <f>IF(OR(AU52="",AV52=""),"",INDEX(计分标准!$C$77:$E$81,MATCH(工作量统计!AU52,计分标准!$A$77:$A$81,0),MATCH(工作量统计!AV52,计分标准!$C$76:$E$76,0)))</f>
        <v/>
      </c>
      <c r="AY52" s="79" t="str">
        <f>IF(AW52="",AX52,AX52*INDEX(计分标准!$C$97:$I$101,MATCH(AU52,计分标准!$A$97:$A$101,0),MATCH(AW52,计分标准!$C$96:$I$96,0)))</f>
        <v/>
      </c>
      <c r="AZ52" s="17" t="str">
        <f t="shared" si="6"/>
        <v/>
      </c>
      <c r="BA52" s="38"/>
    </row>
    <row r="53" spans="1:53" s="4" customFormat="1" ht="21" customHeight="1">
      <c r="A53" s="2"/>
      <c r="B53" s="5"/>
      <c r="C53" s="2"/>
      <c r="D53" s="2"/>
      <c r="E53" s="2"/>
      <c r="F53" s="18" t="str">
        <f>IF(OR(D53="",E53=""),"",VLOOKUP(D53,计分标准!$A$2:$C$10,3,0)*VLOOKUP(E53,计分标准!$A$13:$C$19,3,0))</f>
        <v/>
      </c>
      <c r="G53" s="2"/>
      <c r="H53" s="72"/>
      <c r="I53" s="2"/>
      <c r="J53" s="2"/>
      <c r="K53" s="2"/>
      <c r="L53" s="19" t="str">
        <f>IF(OR(I53="",J53="",K53=""),"",VLOOKUP(I53,计分标准!$A$23:$C$31,3,0)*INDEX(计分标准!$B$35:$I$42,MATCH(工作量统计!J53,计分标准!$A$35:$A$42,0),MATCH(工作量统计!K53,计分标准!$B$34:$I$34,0))/100)</f>
        <v/>
      </c>
      <c r="M53" s="2"/>
      <c r="N53" s="2"/>
      <c r="O53" s="17" t="str">
        <f t="shared" si="0"/>
        <v/>
      </c>
      <c r="P53" s="17" t="str">
        <f t="shared" si="1"/>
        <v/>
      </c>
      <c r="Q53" s="59"/>
      <c r="R53" s="59"/>
      <c r="S53" s="72"/>
      <c r="T53" s="59"/>
      <c r="U53" s="59"/>
      <c r="V53" s="17" t="str">
        <f>IF(U53="","",VLOOKUP(U53,计分标准!$A$47:$C$55,3,0))</f>
        <v/>
      </c>
      <c r="W53" s="2"/>
      <c r="X53" s="2"/>
      <c r="Y53" s="72"/>
      <c r="Z53" s="2"/>
      <c r="AA53" s="2"/>
      <c r="AB53" s="2"/>
      <c r="AC53" s="78"/>
      <c r="AD53" s="78"/>
      <c r="AE53" s="44"/>
      <c r="AF53" s="17" t="str">
        <f>IF(OR(Z53="",AA53="",AB53=""),"",VLOOKUP(Z53,计分标准!$A$70:$B$73,2,0)*VLOOKUP(AA53,计分标准!$A$58:$C$61,3,0)*AB53/10)</f>
        <v/>
      </c>
      <c r="AG53" s="17" t="str">
        <f>IF(AC53="",AF53,VLOOKUP(AC53,计分标准!$A$64:$B$67,2,0)*AF53)</f>
        <v/>
      </c>
      <c r="AH53" s="17" t="str">
        <f t="shared" si="2"/>
        <v/>
      </c>
      <c r="AI53" s="2"/>
      <c r="AJ53" s="72"/>
      <c r="AK53" s="72"/>
      <c r="AL53" s="2"/>
      <c r="AM53" s="17" t="str">
        <f t="shared" si="3"/>
        <v/>
      </c>
      <c r="AN53" s="2"/>
      <c r="AO53" s="72"/>
      <c r="AP53" s="2"/>
      <c r="AQ53" s="2"/>
      <c r="AR53" s="17" t="str">
        <f t="shared" si="4"/>
        <v/>
      </c>
      <c r="AS53" s="2"/>
      <c r="AT53" s="72"/>
      <c r="AU53" s="2"/>
      <c r="AV53" s="2"/>
      <c r="AW53" s="2"/>
      <c r="AX53" s="19" t="str">
        <f>IF(OR(AU53="",AV53=""),"",INDEX(计分标准!$C$77:$E$81,MATCH(工作量统计!AU53,计分标准!$A$77:$A$81,0),MATCH(工作量统计!AV53,计分标准!$C$76:$E$76,0)))</f>
        <v/>
      </c>
      <c r="AY53" s="79" t="str">
        <f>IF(AW53="",AX53,AX53*INDEX(计分标准!$C$97:$I$101,MATCH(AU53,计分标准!$A$97:$A$101,0),MATCH(AW53,计分标准!$C$96:$I$96,0)))</f>
        <v/>
      </c>
      <c r="AZ53" s="17" t="str">
        <f t="shared" si="6"/>
        <v/>
      </c>
      <c r="BA53" s="38"/>
    </row>
    <row r="54" spans="1:53" s="4" customFormat="1" ht="21" customHeight="1">
      <c r="A54" s="2"/>
      <c r="B54" s="5"/>
      <c r="C54" s="2"/>
      <c r="D54" s="2"/>
      <c r="E54" s="2"/>
      <c r="F54" s="18" t="str">
        <f>IF(OR(D54="",E54=""),"",VLOOKUP(D54,计分标准!$A$2:$C$10,3,0)*VLOOKUP(E54,计分标准!$A$13:$C$19,3,0))</f>
        <v/>
      </c>
      <c r="G54" s="2"/>
      <c r="H54" s="72"/>
      <c r="I54" s="2"/>
      <c r="J54" s="2"/>
      <c r="K54" s="2"/>
      <c r="L54" s="19" t="str">
        <f>IF(OR(I54="",J54="",K54=""),"",VLOOKUP(I54,计分标准!$A$23:$C$31,3,0)*INDEX(计分标准!$B$35:$I$42,MATCH(工作量统计!J54,计分标准!$A$35:$A$42,0),MATCH(工作量统计!K54,计分标准!$B$34:$I$34,0))/100)</f>
        <v/>
      </c>
      <c r="M54" s="2"/>
      <c r="N54" s="2"/>
      <c r="O54" s="17" t="str">
        <f t="shared" si="0"/>
        <v/>
      </c>
      <c r="P54" s="17" t="str">
        <f t="shared" si="1"/>
        <v/>
      </c>
      <c r="Q54" s="59"/>
      <c r="R54" s="59"/>
      <c r="S54" s="72"/>
      <c r="T54" s="59"/>
      <c r="U54" s="59"/>
      <c r="V54" s="17" t="str">
        <f>IF(U54="","",VLOOKUP(U54,计分标准!$A$47:$C$55,3,0))</f>
        <v/>
      </c>
      <c r="W54" s="2"/>
      <c r="X54" s="2"/>
      <c r="Y54" s="72"/>
      <c r="Z54" s="2"/>
      <c r="AA54" s="2"/>
      <c r="AB54" s="2"/>
      <c r="AC54" s="78"/>
      <c r="AD54" s="78"/>
      <c r="AE54" s="44"/>
      <c r="AF54" s="17" t="str">
        <f>IF(OR(Z54="",AA54="",AB54=""),"",VLOOKUP(Z54,计分标准!$A$70:$B$73,2,0)*VLOOKUP(AA54,计分标准!$A$58:$C$61,3,0)*AB54/10)</f>
        <v/>
      </c>
      <c r="AG54" s="17" t="str">
        <f>IF(AC54="",AF54,VLOOKUP(AC54,计分标准!$A$64:$B$67,2,0)*AF54)</f>
        <v/>
      </c>
      <c r="AH54" s="17" t="str">
        <f t="shared" si="2"/>
        <v/>
      </c>
      <c r="AI54" s="2"/>
      <c r="AJ54" s="72"/>
      <c r="AK54" s="72"/>
      <c r="AL54" s="2"/>
      <c r="AM54" s="17" t="str">
        <f t="shared" si="3"/>
        <v/>
      </c>
      <c r="AN54" s="2"/>
      <c r="AO54" s="72"/>
      <c r="AP54" s="2"/>
      <c r="AQ54" s="2"/>
      <c r="AR54" s="17" t="str">
        <f t="shared" si="4"/>
        <v/>
      </c>
      <c r="AS54" s="2"/>
      <c r="AT54" s="72"/>
      <c r="AU54" s="2"/>
      <c r="AV54" s="2"/>
      <c r="AW54" s="2"/>
      <c r="AX54" s="19" t="str">
        <f>IF(OR(AU54="",AV54=""),"",INDEX(计分标准!$C$77:$E$81,MATCH(工作量统计!AU54,计分标准!$A$77:$A$81,0),MATCH(工作量统计!AV54,计分标准!$C$76:$E$76,0)))</f>
        <v/>
      </c>
      <c r="AY54" s="79" t="str">
        <f>IF(AW54="",AX54,AX54*INDEX(计分标准!$C$97:$I$101,MATCH(AU54,计分标准!$A$97:$A$101,0),MATCH(AW54,计分标准!$C$96:$I$96,0)))</f>
        <v/>
      </c>
      <c r="AZ54" s="17" t="str">
        <f t="shared" si="6"/>
        <v/>
      </c>
      <c r="BA54" s="38"/>
    </row>
    <row r="55" spans="1:53" s="4" customFormat="1" ht="21" customHeight="1">
      <c r="A55" s="2"/>
      <c r="B55" s="5"/>
      <c r="C55" s="2"/>
      <c r="D55" s="2"/>
      <c r="E55" s="2"/>
      <c r="F55" s="18" t="str">
        <f>IF(OR(D55="",E55=""),"",VLOOKUP(D55,计分标准!$A$2:$C$10,3,0)*VLOOKUP(E55,计分标准!$A$13:$C$19,3,0))</f>
        <v/>
      </c>
      <c r="G55" s="2"/>
      <c r="H55" s="72"/>
      <c r="I55" s="2"/>
      <c r="J55" s="2"/>
      <c r="K55" s="2"/>
      <c r="L55" s="19" t="str">
        <f>IF(OR(I55="",J55="",K55=""),"",VLOOKUP(I55,计分标准!$A$23:$C$31,3,0)*INDEX(计分标准!$B$35:$I$42,MATCH(工作量统计!J55,计分标准!$A$35:$A$42,0),MATCH(工作量统计!K55,计分标准!$B$34:$I$34,0))/100)</f>
        <v/>
      </c>
      <c r="M55" s="2"/>
      <c r="N55" s="2"/>
      <c r="O55" s="17" t="str">
        <f t="shared" si="0"/>
        <v/>
      </c>
      <c r="P55" s="17" t="str">
        <f t="shared" si="1"/>
        <v/>
      </c>
      <c r="Q55" s="59"/>
      <c r="R55" s="59"/>
      <c r="S55" s="72"/>
      <c r="T55" s="59"/>
      <c r="U55" s="59"/>
      <c r="V55" s="17" t="str">
        <f>IF(U55="","",VLOOKUP(U55,计分标准!$A$47:$C$55,3,0))</f>
        <v/>
      </c>
      <c r="W55" s="2"/>
      <c r="X55" s="2"/>
      <c r="Y55" s="72"/>
      <c r="Z55" s="2"/>
      <c r="AA55" s="2"/>
      <c r="AB55" s="2"/>
      <c r="AC55" s="78"/>
      <c r="AD55" s="78"/>
      <c r="AE55" s="44"/>
      <c r="AF55" s="17" t="str">
        <f>IF(OR(Z55="",AA55="",AB55=""),"",VLOOKUP(Z55,计分标准!$A$70:$B$73,2,0)*VLOOKUP(AA55,计分标准!$A$58:$C$61,3,0)*AB55/10)</f>
        <v/>
      </c>
      <c r="AG55" s="17" t="str">
        <f>IF(AC55="",AF55,VLOOKUP(AC55,计分标准!$A$64:$B$67,2,0)*AF55)</f>
        <v/>
      </c>
      <c r="AH55" s="17" t="str">
        <f t="shared" si="2"/>
        <v/>
      </c>
      <c r="AI55" s="2"/>
      <c r="AJ55" s="72"/>
      <c r="AK55" s="72"/>
      <c r="AL55" s="2"/>
      <c r="AM55" s="17" t="str">
        <f t="shared" si="3"/>
        <v/>
      </c>
      <c r="AN55" s="2"/>
      <c r="AO55" s="72"/>
      <c r="AP55" s="2"/>
      <c r="AQ55" s="2"/>
      <c r="AR55" s="17" t="str">
        <f t="shared" si="4"/>
        <v/>
      </c>
      <c r="AS55" s="2"/>
      <c r="AT55" s="72"/>
      <c r="AU55" s="2"/>
      <c r="AV55" s="2"/>
      <c r="AW55" s="2"/>
      <c r="AX55" s="19" t="str">
        <f>IF(OR(AU55="",AV55=""),"",INDEX(计分标准!$C$77:$E$81,MATCH(工作量统计!AU55,计分标准!$A$77:$A$81,0),MATCH(工作量统计!AV55,计分标准!$C$76:$E$76,0)))</f>
        <v/>
      </c>
      <c r="AY55" s="79" t="str">
        <f>IF(AW55="",AX55,AX55*INDEX(计分标准!$C$97:$I$101,MATCH(AU55,计分标准!$A$97:$A$101,0),MATCH(AW55,计分标准!$C$96:$I$96,0)))</f>
        <v/>
      </c>
      <c r="AZ55" s="17" t="str">
        <f t="shared" si="6"/>
        <v/>
      </c>
      <c r="BA55" s="38"/>
    </row>
    <row r="56" spans="1:53" s="4" customFormat="1" ht="21" customHeight="1">
      <c r="A56" s="2"/>
      <c r="B56" s="5"/>
      <c r="C56" s="2"/>
      <c r="D56" s="2"/>
      <c r="E56" s="2"/>
      <c r="F56" s="18" t="str">
        <f>IF(OR(D56="",E56=""),"",VLOOKUP(D56,计分标准!$A$2:$C$10,3,0)*VLOOKUP(E56,计分标准!$A$13:$C$19,3,0))</f>
        <v/>
      </c>
      <c r="G56" s="2"/>
      <c r="H56" s="72"/>
      <c r="I56" s="2"/>
      <c r="J56" s="2"/>
      <c r="K56" s="2"/>
      <c r="L56" s="19" t="str">
        <f>IF(OR(I56="",J56="",K56=""),"",VLOOKUP(I56,计分标准!$A$23:$C$31,3,0)*INDEX(计分标准!$B$35:$I$42,MATCH(工作量统计!J56,计分标准!$A$35:$A$42,0),MATCH(工作量统计!K56,计分标准!$B$34:$I$34,0))/100)</f>
        <v/>
      </c>
      <c r="M56" s="2"/>
      <c r="N56" s="2"/>
      <c r="O56" s="17" t="str">
        <f t="shared" si="0"/>
        <v/>
      </c>
      <c r="P56" s="17" t="str">
        <f t="shared" si="1"/>
        <v/>
      </c>
      <c r="Q56" s="59"/>
      <c r="R56" s="59"/>
      <c r="S56" s="72"/>
      <c r="T56" s="59"/>
      <c r="U56" s="59"/>
      <c r="V56" s="17" t="str">
        <f>IF(U56="","",VLOOKUP(U56,计分标准!$A$47:$C$55,3,0))</f>
        <v/>
      </c>
      <c r="W56" s="2"/>
      <c r="X56" s="2"/>
      <c r="Y56" s="72"/>
      <c r="Z56" s="2"/>
      <c r="AA56" s="2"/>
      <c r="AB56" s="2"/>
      <c r="AC56" s="78"/>
      <c r="AD56" s="78"/>
      <c r="AE56" s="44"/>
      <c r="AF56" s="17" t="str">
        <f>IF(OR(Z56="",AA56="",AB56=""),"",VLOOKUP(Z56,计分标准!$A$70:$B$73,2,0)*VLOOKUP(AA56,计分标准!$A$58:$C$61,3,0)*AB56/10)</f>
        <v/>
      </c>
      <c r="AG56" s="17" t="str">
        <f>IF(AC56="",AF56,VLOOKUP(AC56,计分标准!$A$64:$B$67,2,0)*AF56)</f>
        <v/>
      </c>
      <c r="AH56" s="17" t="str">
        <f t="shared" si="2"/>
        <v/>
      </c>
      <c r="AI56" s="2"/>
      <c r="AJ56" s="72"/>
      <c r="AK56" s="72"/>
      <c r="AL56" s="2"/>
      <c r="AM56" s="17" t="str">
        <f t="shared" si="3"/>
        <v/>
      </c>
      <c r="AN56" s="2"/>
      <c r="AO56" s="72"/>
      <c r="AP56" s="2"/>
      <c r="AQ56" s="2"/>
      <c r="AR56" s="17" t="str">
        <f t="shared" si="4"/>
        <v/>
      </c>
      <c r="AS56" s="2"/>
      <c r="AT56" s="72"/>
      <c r="AU56" s="2"/>
      <c r="AV56" s="2"/>
      <c r="AW56" s="2"/>
      <c r="AX56" s="19" t="str">
        <f>IF(OR(AU56="",AV56=""),"",INDEX(计分标准!$C$77:$E$81,MATCH(工作量统计!AU56,计分标准!$A$77:$A$81,0),MATCH(工作量统计!AV56,计分标准!$C$76:$E$76,0)))</f>
        <v/>
      </c>
      <c r="AY56" s="79" t="str">
        <f>IF(AW56="",AX56,AX56*INDEX(计分标准!$C$97:$I$101,MATCH(AU56,计分标准!$A$97:$A$101,0),MATCH(AW56,计分标准!$C$96:$I$96,0)))</f>
        <v/>
      </c>
      <c r="AZ56" s="17" t="str">
        <f t="shared" si="6"/>
        <v/>
      </c>
      <c r="BA56" s="38"/>
    </row>
    <row r="57" spans="1:53" s="4" customFormat="1" ht="21" customHeight="1">
      <c r="A57" s="2"/>
      <c r="B57" s="5"/>
      <c r="C57" s="2"/>
      <c r="D57" s="2"/>
      <c r="E57" s="2"/>
      <c r="F57" s="18" t="str">
        <f>IF(OR(D57="",E57=""),"",VLOOKUP(D57,计分标准!$A$2:$C$10,3,0)*VLOOKUP(E57,计分标准!$A$13:$C$19,3,0))</f>
        <v/>
      </c>
      <c r="G57" s="2"/>
      <c r="H57" s="72"/>
      <c r="I57" s="2"/>
      <c r="J57" s="2"/>
      <c r="K57" s="2"/>
      <c r="L57" s="19" t="str">
        <f>IF(OR(I57="",J57="",K57=""),"",VLOOKUP(I57,计分标准!$A$23:$C$31,3,0)*INDEX(计分标准!$B$35:$I$42,MATCH(工作量统计!J57,计分标准!$A$35:$A$42,0),MATCH(工作量统计!K57,计分标准!$B$34:$I$34,0))/100)</f>
        <v/>
      </c>
      <c r="M57" s="2"/>
      <c r="N57" s="2"/>
      <c r="O57" s="17" t="str">
        <f t="shared" si="0"/>
        <v/>
      </c>
      <c r="P57" s="17" t="str">
        <f t="shared" si="1"/>
        <v/>
      </c>
      <c r="Q57" s="59"/>
      <c r="R57" s="59"/>
      <c r="S57" s="72"/>
      <c r="T57" s="59"/>
      <c r="U57" s="59"/>
      <c r="V57" s="17" t="str">
        <f>IF(U57="","",VLOOKUP(U57,计分标准!$A$47:$C$55,3,0))</f>
        <v/>
      </c>
      <c r="W57" s="2"/>
      <c r="X57" s="2"/>
      <c r="Y57" s="72"/>
      <c r="Z57" s="2"/>
      <c r="AA57" s="2"/>
      <c r="AB57" s="2"/>
      <c r="AC57" s="78"/>
      <c r="AD57" s="78"/>
      <c r="AE57" s="44"/>
      <c r="AF57" s="17" t="str">
        <f>IF(OR(Z57="",AA57="",AB57=""),"",VLOOKUP(Z57,计分标准!$A$70:$B$73,2,0)*VLOOKUP(AA57,计分标准!$A$58:$C$61,3,0)*AB57/10)</f>
        <v/>
      </c>
      <c r="AG57" s="17" t="str">
        <f>IF(AC57="",AF57,VLOOKUP(AC57,计分标准!$A$64:$B$67,2,0)*AF57)</f>
        <v/>
      </c>
      <c r="AH57" s="17" t="str">
        <f t="shared" si="2"/>
        <v/>
      </c>
      <c r="AI57" s="2"/>
      <c r="AJ57" s="72"/>
      <c r="AK57" s="72"/>
      <c r="AL57" s="2"/>
      <c r="AM57" s="17" t="str">
        <f t="shared" si="3"/>
        <v/>
      </c>
      <c r="AN57" s="2"/>
      <c r="AO57" s="72"/>
      <c r="AP57" s="2"/>
      <c r="AQ57" s="2"/>
      <c r="AR57" s="17" t="str">
        <f t="shared" si="4"/>
        <v/>
      </c>
      <c r="AS57" s="2"/>
      <c r="AT57" s="72"/>
      <c r="AU57" s="2"/>
      <c r="AV57" s="2"/>
      <c r="AW57" s="2"/>
      <c r="AX57" s="19" t="str">
        <f>IF(OR(AU57="",AV57=""),"",INDEX(计分标准!$C$77:$E$81,MATCH(工作量统计!AU57,计分标准!$A$77:$A$81,0),MATCH(工作量统计!AV57,计分标准!$C$76:$E$76,0)))</f>
        <v/>
      </c>
      <c r="AY57" s="79" t="str">
        <f>IF(AW57="",AX57,AX57*INDEX(计分标准!$C$97:$I$101,MATCH(AU57,计分标准!$A$97:$A$101,0),MATCH(AW57,计分标准!$C$96:$I$96,0)))</f>
        <v/>
      </c>
      <c r="AZ57" s="17" t="str">
        <f t="shared" si="6"/>
        <v/>
      </c>
      <c r="BA57" s="38"/>
    </row>
    <row r="58" spans="1:53" s="4" customFormat="1" ht="21" customHeight="1">
      <c r="A58" s="2"/>
      <c r="B58" s="5"/>
      <c r="C58" s="2"/>
      <c r="D58" s="2"/>
      <c r="E58" s="2"/>
      <c r="F58" s="18" t="str">
        <f>IF(OR(D58="",E58=""),"",VLOOKUP(D58,计分标准!$A$2:$C$10,3,0)*VLOOKUP(E58,计分标准!$A$13:$C$19,3,0))</f>
        <v/>
      </c>
      <c r="G58" s="2"/>
      <c r="H58" s="72"/>
      <c r="I58" s="2"/>
      <c r="J58" s="2"/>
      <c r="K58" s="2"/>
      <c r="L58" s="19" t="str">
        <f>IF(OR(I58="",J58="",K58=""),"",VLOOKUP(I58,计分标准!$A$23:$C$31,3,0)*INDEX(计分标准!$B$35:$I$42,MATCH(工作量统计!J58,计分标准!$A$35:$A$42,0),MATCH(工作量统计!K58,计分标准!$B$34:$I$34,0))/100)</f>
        <v/>
      </c>
      <c r="M58" s="2"/>
      <c r="N58" s="2"/>
      <c r="O58" s="17" t="str">
        <f t="shared" si="0"/>
        <v/>
      </c>
      <c r="P58" s="17" t="str">
        <f t="shared" si="1"/>
        <v/>
      </c>
      <c r="Q58" s="59"/>
      <c r="R58" s="59"/>
      <c r="S58" s="72"/>
      <c r="T58" s="59"/>
      <c r="U58" s="59"/>
      <c r="V58" s="17" t="str">
        <f>IF(U58="","",VLOOKUP(U58,计分标准!$A$47:$C$55,3,0))</f>
        <v/>
      </c>
      <c r="W58" s="2"/>
      <c r="X58" s="2"/>
      <c r="Y58" s="72"/>
      <c r="Z58" s="2"/>
      <c r="AA58" s="2"/>
      <c r="AB58" s="2"/>
      <c r="AC58" s="78"/>
      <c r="AD58" s="78"/>
      <c r="AE58" s="44"/>
      <c r="AF58" s="17" t="str">
        <f>IF(OR(Z58="",AA58="",AB58=""),"",VLOOKUP(Z58,计分标准!$A$70:$B$73,2,0)*VLOOKUP(AA58,计分标准!$A$58:$C$61,3,0)*AB58/10)</f>
        <v/>
      </c>
      <c r="AG58" s="17" t="str">
        <f>IF(AC58="",AF58,VLOOKUP(AC58,计分标准!$A$64:$B$67,2,0)*AF58)</f>
        <v/>
      </c>
      <c r="AH58" s="17" t="str">
        <f t="shared" si="2"/>
        <v/>
      </c>
      <c r="AI58" s="2"/>
      <c r="AJ58" s="72"/>
      <c r="AK58" s="72"/>
      <c r="AL58" s="2"/>
      <c r="AM58" s="17" t="str">
        <f t="shared" si="3"/>
        <v/>
      </c>
      <c r="AN58" s="2"/>
      <c r="AO58" s="72"/>
      <c r="AP58" s="2"/>
      <c r="AQ58" s="2"/>
      <c r="AR58" s="17" t="str">
        <f t="shared" si="4"/>
        <v/>
      </c>
      <c r="AS58" s="2"/>
      <c r="AT58" s="72"/>
      <c r="AU58" s="2"/>
      <c r="AV58" s="2"/>
      <c r="AW58" s="2"/>
      <c r="AX58" s="19" t="str">
        <f>IF(OR(AU58="",AV58=""),"",INDEX(计分标准!$C$77:$E$81,MATCH(工作量统计!AU58,计分标准!$A$77:$A$81,0),MATCH(工作量统计!AV58,计分标准!$C$76:$E$76,0)))</f>
        <v/>
      </c>
      <c r="AY58" s="79" t="str">
        <f>IF(AW58="",AX58,AX58*INDEX(计分标准!$C$97:$I$101,MATCH(AU58,计分标准!$A$97:$A$101,0),MATCH(AW58,计分标准!$C$96:$I$96,0)))</f>
        <v/>
      </c>
      <c r="AZ58" s="17" t="str">
        <f t="shared" si="6"/>
        <v/>
      </c>
      <c r="BA58" s="38"/>
    </row>
    <row r="59" spans="1:53" s="4" customFormat="1" ht="21" customHeight="1">
      <c r="A59" s="2"/>
      <c r="B59" s="5"/>
      <c r="C59" s="2"/>
      <c r="D59" s="2"/>
      <c r="E59" s="2"/>
      <c r="F59" s="18" t="str">
        <f>IF(OR(D59="",E59=""),"",VLOOKUP(D59,计分标准!$A$2:$C$10,3,0)*VLOOKUP(E59,计分标准!$A$13:$C$19,3,0))</f>
        <v/>
      </c>
      <c r="G59" s="2"/>
      <c r="H59" s="72"/>
      <c r="I59" s="2"/>
      <c r="J59" s="2"/>
      <c r="K59" s="2"/>
      <c r="L59" s="19" t="str">
        <f>IF(OR(I59="",J59="",K59=""),"",VLOOKUP(I59,计分标准!$A$23:$C$31,3,0)*INDEX(计分标准!$B$35:$I$42,MATCH(工作量统计!J59,计分标准!$A$35:$A$42,0),MATCH(工作量统计!K59,计分标准!$B$34:$I$34,0))/100)</f>
        <v/>
      </c>
      <c r="M59" s="2"/>
      <c r="N59" s="2"/>
      <c r="O59" s="17" t="str">
        <f t="shared" si="0"/>
        <v/>
      </c>
      <c r="P59" s="17" t="str">
        <f t="shared" si="1"/>
        <v/>
      </c>
      <c r="Q59" s="59"/>
      <c r="R59" s="59"/>
      <c r="S59" s="72"/>
      <c r="T59" s="59"/>
      <c r="U59" s="59"/>
      <c r="V59" s="17" t="str">
        <f>IF(U59="","",VLOOKUP(U59,计分标准!$A$47:$C$55,3,0))</f>
        <v/>
      </c>
      <c r="W59" s="2"/>
      <c r="X59" s="2"/>
      <c r="Y59" s="72"/>
      <c r="Z59" s="2"/>
      <c r="AA59" s="2"/>
      <c r="AB59" s="2"/>
      <c r="AC59" s="78"/>
      <c r="AD59" s="78"/>
      <c r="AE59" s="44"/>
      <c r="AF59" s="17" t="str">
        <f>IF(OR(Z59="",AA59="",AB59=""),"",VLOOKUP(Z59,计分标准!$A$70:$B$73,2,0)*VLOOKUP(AA59,计分标准!$A$58:$C$61,3,0)*AB59/10)</f>
        <v/>
      </c>
      <c r="AG59" s="17" t="str">
        <f>IF(AC59="",AF59,VLOOKUP(AC59,计分标准!$A$64:$B$67,2,0)*AF59)</f>
        <v/>
      </c>
      <c r="AH59" s="17" t="str">
        <f t="shared" si="2"/>
        <v/>
      </c>
      <c r="AI59" s="2"/>
      <c r="AJ59" s="72"/>
      <c r="AK59" s="72"/>
      <c r="AL59" s="2"/>
      <c r="AM59" s="17" t="str">
        <f t="shared" si="3"/>
        <v/>
      </c>
      <c r="AN59" s="2"/>
      <c r="AO59" s="72"/>
      <c r="AP59" s="2"/>
      <c r="AQ59" s="2"/>
      <c r="AR59" s="17" t="str">
        <f t="shared" si="4"/>
        <v/>
      </c>
      <c r="AS59" s="2"/>
      <c r="AT59" s="72"/>
      <c r="AU59" s="2"/>
      <c r="AV59" s="2"/>
      <c r="AW59" s="2"/>
      <c r="AX59" s="19" t="str">
        <f>IF(OR(AU59="",AV59=""),"",INDEX(计分标准!$C$77:$E$81,MATCH(工作量统计!AU59,计分标准!$A$77:$A$81,0),MATCH(工作量统计!AV59,计分标准!$C$76:$E$76,0)))</f>
        <v/>
      </c>
      <c r="AY59" s="79" t="str">
        <f>IF(AW59="",AX59,AX59*INDEX(计分标准!$C$97:$I$101,MATCH(AU59,计分标准!$A$97:$A$101,0),MATCH(AW59,计分标准!$C$96:$I$96,0)))</f>
        <v/>
      </c>
      <c r="AZ59" s="17" t="str">
        <f t="shared" si="6"/>
        <v/>
      </c>
      <c r="BA59" s="38"/>
    </row>
    <row r="60" spans="1:53" s="4" customFormat="1" ht="21" customHeight="1">
      <c r="A60" s="2"/>
      <c r="B60" s="5"/>
      <c r="C60" s="2"/>
      <c r="D60" s="2"/>
      <c r="E60" s="2"/>
      <c r="F60" s="18" t="str">
        <f>IF(OR(D60="",E60=""),"",VLOOKUP(D60,计分标准!$A$2:$C$10,3,0)*VLOOKUP(E60,计分标准!$A$13:$C$19,3,0))</f>
        <v/>
      </c>
      <c r="G60" s="2"/>
      <c r="H60" s="72"/>
      <c r="I60" s="2"/>
      <c r="J60" s="2"/>
      <c r="K60" s="2"/>
      <c r="L60" s="19" t="str">
        <f>IF(OR(I60="",J60="",K60=""),"",VLOOKUP(I60,计分标准!$A$23:$C$31,3,0)*INDEX(计分标准!$B$35:$I$42,MATCH(工作量统计!J60,计分标准!$A$35:$A$42,0),MATCH(工作量统计!K60,计分标准!$B$34:$I$34,0))/100)</f>
        <v/>
      </c>
      <c r="M60" s="2"/>
      <c r="N60" s="2"/>
      <c r="O60" s="17" t="str">
        <f t="shared" si="0"/>
        <v/>
      </c>
      <c r="P60" s="17" t="str">
        <f t="shared" si="1"/>
        <v/>
      </c>
      <c r="Q60" s="59"/>
      <c r="R60" s="59"/>
      <c r="S60" s="72"/>
      <c r="T60" s="59"/>
      <c r="U60" s="59"/>
      <c r="V60" s="17" t="str">
        <f>IF(U60="","",VLOOKUP(U60,计分标准!$A$47:$C$55,3,0))</f>
        <v/>
      </c>
      <c r="W60" s="2"/>
      <c r="X60" s="2"/>
      <c r="Y60" s="72"/>
      <c r="Z60" s="2"/>
      <c r="AA60" s="2"/>
      <c r="AB60" s="2"/>
      <c r="AC60" s="78"/>
      <c r="AD60" s="78"/>
      <c r="AE60" s="44"/>
      <c r="AF60" s="17" t="str">
        <f>IF(OR(Z60="",AA60="",AB60=""),"",VLOOKUP(Z60,计分标准!$A$70:$B$73,2,0)*VLOOKUP(AA60,计分标准!$A$58:$C$61,3,0)*AB60/10)</f>
        <v/>
      </c>
      <c r="AG60" s="17" t="str">
        <f>IF(AC60="",AF60,VLOOKUP(AC60,计分标准!$A$64:$B$67,2,0)*AF60)</f>
        <v/>
      </c>
      <c r="AH60" s="17" t="str">
        <f t="shared" si="2"/>
        <v/>
      </c>
      <c r="AI60" s="2"/>
      <c r="AJ60" s="72"/>
      <c r="AK60" s="72"/>
      <c r="AL60" s="2"/>
      <c r="AM60" s="17" t="str">
        <f t="shared" si="3"/>
        <v/>
      </c>
      <c r="AN60" s="2"/>
      <c r="AO60" s="72"/>
      <c r="AP60" s="2"/>
      <c r="AQ60" s="2"/>
      <c r="AR60" s="17" t="str">
        <f t="shared" si="4"/>
        <v/>
      </c>
      <c r="AS60" s="2"/>
      <c r="AT60" s="72"/>
      <c r="AU60" s="2"/>
      <c r="AV60" s="2"/>
      <c r="AW60" s="2"/>
      <c r="AX60" s="19" t="str">
        <f>IF(OR(AU60="",AV60=""),"",INDEX(计分标准!$C$77:$E$81,MATCH(工作量统计!AU60,计分标准!$A$77:$A$81,0),MATCH(工作量统计!AV60,计分标准!$C$76:$E$76,0)))</f>
        <v/>
      </c>
      <c r="AY60" s="79" t="str">
        <f>IF(AW60="",AX60,AX60*INDEX(计分标准!$C$97:$I$101,MATCH(AU60,计分标准!$A$97:$A$101,0),MATCH(AW60,计分标准!$C$96:$I$96,0)))</f>
        <v/>
      </c>
      <c r="AZ60" s="17" t="str">
        <f t="shared" si="6"/>
        <v/>
      </c>
      <c r="BA60" s="38"/>
    </row>
    <row r="61" spans="1:53" s="4" customFormat="1" ht="21" customHeight="1">
      <c r="A61" s="2"/>
      <c r="B61" s="5"/>
      <c r="C61" s="2"/>
      <c r="D61" s="2"/>
      <c r="E61" s="2"/>
      <c r="F61" s="18" t="str">
        <f>IF(OR(D61="",E61=""),"",VLOOKUP(D61,计分标准!$A$2:$C$10,3,0)*VLOOKUP(E61,计分标准!$A$13:$C$19,3,0))</f>
        <v/>
      </c>
      <c r="G61" s="2"/>
      <c r="H61" s="72"/>
      <c r="I61" s="2"/>
      <c r="J61" s="2"/>
      <c r="K61" s="2"/>
      <c r="L61" s="19" t="str">
        <f>IF(OR(I61="",J61="",K61=""),"",VLOOKUP(I61,计分标准!$A$23:$C$31,3,0)*INDEX(计分标准!$B$35:$I$42,MATCH(工作量统计!J61,计分标准!$A$35:$A$42,0),MATCH(工作量统计!K61,计分标准!$B$34:$I$34,0))/100)</f>
        <v/>
      </c>
      <c r="M61" s="2"/>
      <c r="N61" s="2"/>
      <c r="O61" s="17" t="str">
        <f t="shared" si="0"/>
        <v/>
      </c>
      <c r="P61" s="17" t="str">
        <f t="shared" si="1"/>
        <v/>
      </c>
      <c r="Q61" s="59"/>
      <c r="R61" s="59"/>
      <c r="S61" s="72"/>
      <c r="T61" s="59"/>
      <c r="U61" s="59"/>
      <c r="V61" s="17" t="str">
        <f>IF(U61="","",VLOOKUP(U61,计分标准!$A$47:$C$55,3,0))</f>
        <v/>
      </c>
      <c r="W61" s="2"/>
      <c r="X61" s="2"/>
      <c r="Y61" s="72"/>
      <c r="Z61" s="2"/>
      <c r="AA61" s="2"/>
      <c r="AB61" s="2"/>
      <c r="AC61" s="78"/>
      <c r="AD61" s="78"/>
      <c r="AE61" s="44"/>
      <c r="AF61" s="17" t="str">
        <f>IF(OR(Z61="",AA61="",AB61=""),"",VLOOKUP(Z61,计分标准!$A$70:$B$73,2,0)*VLOOKUP(AA61,计分标准!$A$58:$C$61,3,0)*AB61/10)</f>
        <v/>
      </c>
      <c r="AG61" s="17" t="str">
        <f>IF(AC61="",AF61,VLOOKUP(AC61,计分标准!$A$64:$B$67,2,0)*AF61)</f>
        <v/>
      </c>
      <c r="AH61" s="17" t="str">
        <f t="shared" si="2"/>
        <v/>
      </c>
      <c r="AI61" s="2"/>
      <c r="AJ61" s="72"/>
      <c r="AK61" s="72"/>
      <c r="AL61" s="2"/>
      <c r="AM61" s="17" t="str">
        <f t="shared" si="3"/>
        <v/>
      </c>
      <c r="AN61" s="2"/>
      <c r="AO61" s="72"/>
      <c r="AP61" s="2"/>
      <c r="AQ61" s="2"/>
      <c r="AR61" s="17" t="str">
        <f t="shared" si="4"/>
        <v/>
      </c>
      <c r="AS61" s="2"/>
      <c r="AT61" s="72"/>
      <c r="AU61" s="2"/>
      <c r="AV61" s="2"/>
      <c r="AW61" s="2"/>
      <c r="AX61" s="19" t="str">
        <f>IF(OR(AU61="",AV61=""),"",INDEX(计分标准!$C$77:$E$81,MATCH(工作量统计!AU61,计分标准!$A$77:$A$81,0),MATCH(工作量统计!AV61,计分标准!$C$76:$E$76,0)))</f>
        <v/>
      </c>
      <c r="AY61" s="79" t="str">
        <f>IF(AW61="",AX61,AX61*INDEX(计分标准!$C$97:$I$101,MATCH(AU61,计分标准!$A$97:$A$101,0),MATCH(AW61,计分标准!$C$96:$I$96,0)))</f>
        <v/>
      </c>
      <c r="AZ61" s="17" t="str">
        <f t="shared" si="6"/>
        <v/>
      </c>
      <c r="BA61" s="38"/>
    </row>
    <row r="62" spans="1:53" s="4" customFormat="1" ht="21" customHeight="1">
      <c r="A62" s="2"/>
      <c r="B62" s="5"/>
      <c r="C62" s="2"/>
      <c r="D62" s="2"/>
      <c r="E62" s="2"/>
      <c r="F62" s="18" t="str">
        <f>IF(OR(D62="",E62=""),"",VLOOKUP(D62,计分标准!$A$2:$C$10,3,0)*VLOOKUP(E62,计分标准!$A$13:$C$19,3,0))</f>
        <v/>
      </c>
      <c r="G62" s="2"/>
      <c r="H62" s="72"/>
      <c r="I62" s="2"/>
      <c r="J62" s="2"/>
      <c r="K62" s="2"/>
      <c r="L62" s="19" t="str">
        <f>IF(OR(I62="",J62="",K62=""),"",VLOOKUP(I62,计分标准!$A$23:$C$31,3,0)*INDEX(计分标准!$B$35:$I$42,MATCH(工作量统计!J62,计分标准!$A$35:$A$42,0),MATCH(工作量统计!K62,计分标准!$B$34:$I$34,0))/100)</f>
        <v/>
      </c>
      <c r="M62" s="2"/>
      <c r="N62" s="2"/>
      <c r="O62" s="17" t="str">
        <f t="shared" si="0"/>
        <v/>
      </c>
      <c r="P62" s="17" t="str">
        <f t="shared" si="1"/>
        <v/>
      </c>
      <c r="Q62" s="59"/>
      <c r="R62" s="59"/>
      <c r="S62" s="72"/>
      <c r="T62" s="59"/>
      <c r="U62" s="59"/>
      <c r="V62" s="17" t="str">
        <f>IF(U62="","",VLOOKUP(U62,计分标准!$A$47:$C$55,3,0))</f>
        <v/>
      </c>
      <c r="W62" s="2"/>
      <c r="X62" s="2"/>
      <c r="Y62" s="72"/>
      <c r="Z62" s="2"/>
      <c r="AA62" s="2"/>
      <c r="AB62" s="2"/>
      <c r="AC62" s="78"/>
      <c r="AD62" s="78"/>
      <c r="AE62" s="44"/>
      <c r="AF62" s="17" t="str">
        <f>IF(OR(Z62="",AA62="",AB62=""),"",VLOOKUP(Z62,计分标准!$A$70:$B$73,2,0)*VLOOKUP(AA62,计分标准!$A$58:$C$61,3,0)*AB62/10)</f>
        <v/>
      </c>
      <c r="AG62" s="17" t="str">
        <f>IF(AC62="",AF62,VLOOKUP(AC62,计分标准!$A$64:$B$67,2,0)*AF62)</f>
        <v/>
      </c>
      <c r="AH62" s="17" t="str">
        <f t="shared" si="2"/>
        <v/>
      </c>
      <c r="AI62" s="2"/>
      <c r="AJ62" s="72"/>
      <c r="AK62" s="72"/>
      <c r="AL62" s="2"/>
      <c r="AM62" s="17" t="str">
        <f t="shared" si="3"/>
        <v/>
      </c>
      <c r="AN62" s="2"/>
      <c r="AO62" s="72"/>
      <c r="AP62" s="2"/>
      <c r="AQ62" s="2"/>
      <c r="AR62" s="17" t="str">
        <f t="shared" si="4"/>
        <v/>
      </c>
      <c r="AS62" s="2"/>
      <c r="AT62" s="72"/>
      <c r="AU62" s="2"/>
      <c r="AV62" s="2"/>
      <c r="AW62" s="2"/>
      <c r="AX62" s="19" t="str">
        <f>IF(OR(AU62="",AV62=""),"",INDEX(计分标准!$C$77:$E$81,MATCH(工作量统计!AU62,计分标准!$A$77:$A$81,0),MATCH(工作量统计!AV62,计分标准!$C$76:$E$76,0)))</f>
        <v/>
      </c>
      <c r="AY62" s="79" t="str">
        <f>IF(AW62="",AX62,AX62*INDEX(计分标准!$C$97:$I$101,MATCH(AU62,计分标准!$A$97:$A$101,0),MATCH(AW62,计分标准!$C$96:$I$96,0)))</f>
        <v/>
      </c>
      <c r="AZ62" s="17" t="str">
        <f t="shared" si="6"/>
        <v/>
      </c>
      <c r="BA62" s="38"/>
    </row>
    <row r="63" spans="1:53" s="4" customFormat="1" ht="21" customHeight="1">
      <c r="A63" s="2"/>
      <c r="B63" s="5"/>
      <c r="C63" s="2"/>
      <c r="D63" s="2"/>
      <c r="E63" s="2"/>
      <c r="F63" s="18" t="str">
        <f>IF(OR(D63="",E63=""),"",VLOOKUP(D63,计分标准!$A$2:$C$10,3,0)*VLOOKUP(E63,计分标准!$A$13:$C$19,3,0))</f>
        <v/>
      </c>
      <c r="G63" s="2"/>
      <c r="H63" s="72"/>
      <c r="I63" s="2"/>
      <c r="J63" s="2"/>
      <c r="K63" s="2"/>
      <c r="L63" s="19" t="str">
        <f>IF(OR(I63="",J63="",K63=""),"",VLOOKUP(I63,计分标准!$A$23:$C$31,3,0)*INDEX(计分标准!$B$35:$I$42,MATCH(工作量统计!J63,计分标准!$A$35:$A$42,0),MATCH(工作量统计!K63,计分标准!$B$34:$I$34,0))/100)</f>
        <v/>
      </c>
      <c r="M63" s="2"/>
      <c r="N63" s="2"/>
      <c r="O63" s="17" t="str">
        <f t="shared" si="0"/>
        <v/>
      </c>
      <c r="P63" s="17" t="str">
        <f t="shared" si="1"/>
        <v/>
      </c>
      <c r="Q63" s="59"/>
      <c r="R63" s="59"/>
      <c r="S63" s="72"/>
      <c r="T63" s="59"/>
      <c r="U63" s="59"/>
      <c r="V63" s="17" t="str">
        <f>IF(U63="","",VLOOKUP(U63,计分标准!$A$47:$C$55,3,0))</f>
        <v/>
      </c>
      <c r="W63" s="2"/>
      <c r="X63" s="2"/>
      <c r="Y63" s="72"/>
      <c r="Z63" s="2"/>
      <c r="AA63" s="2"/>
      <c r="AB63" s="2"/>
      <c r="AC63" s="78"/>
      <c r="AD63" s="78"/>
      <c r="AE63" s="44"/>
      <c r="AF63" s="17" t="str">
        <f>IF(OR(Z63="",AA63="",AB63=""),"",VLOOKUP(Z63,计分标准!$A$70:$B$73,2,0)*VLOOKUP(AA63,计分标准!$A$58:$C$61,3,0)*AB63/10)</f>
        <v/>
      </c>
      <c r="AG63" s="17" t="str">
        <f>IF(AC63="",AF63,VLOOKUP(AC63,计分标准!$A$64:$B$67,2,0)*AF63)</f>
        <v/>
      </c>
      <c r="AH63" s="17" t="str">
        <f t="shared" si="2"/>
        <v/>
      </c>
      <c r="AI63" s="2"/>
      <c r="AJ63" s="72"/>
      <c r="AK63" s="72"/>
      <c r="AL63" s="2"/>
      <c r="AM63" s="17" t="str">
        <f t="shared" si="3"/>
        <v/>
      </c>
      <c r="AN63" s="2"/>
      <c r="AO63" s="72"/>
      <c r="AP63" s="2"/>
      <c r="AQ63" s="2"/>
      <c r="AR63" s="17" t="str">
        <f t="shared" si="4"/>
        <v/>
      </c>
      <c r="AS63" s="2"/>
      <c r="AT63" s="72"/>
      <c r="AU63" s="2"/>
      <c r="AV63" s="2"/>
      <c r="AW63" s="2"/>
      <c r="AX63" s="19" t="str">
        <f>IF(OR(AU63="",AV63=""),"",INDEX(计分标准!$C$77:$E$81,MATCH(工作量统计!AU63,计分标准!$A$77:$A$81,0),MATCH(工作量统计!AV63,计分标准!$C$76:$E$76,0)))</f>
        <v/>
      </c>
      <c r="AY63" s="79" t="str">
        <f>IF(AW63="",AX63,AX63*INDEX(计分标准!$C$97:$I$101,MATCH(AU63,计分标准!$A$97:$A$101,0),MATCH(AW63,计分标准!$C$96:$I$96,0)))</f>
        <v/>
      </c>
      <c r="AZ63" s="17" t="str">
        <f t="shared" si="6"/>
        <v/>
      </c>
      <c r="BA63" s="38"/>
    </row>
    <row r="64" spans="1:53" s="4" customFormat="1" ht="21" customHeight="1">
      <c r="A64" s="2"/>
      <c r="B64" s="5"/>
      <c r="C64" s="2"/>
      <c r="D64" s="2"/>
      <c r="E64" s="2"/>
      <c r="F64" s="18" t="str">
        <f>IF(OR(D64="",E64=""),"",VLOOKUP(D64,计分标准!$A$2:$C$10,3,0)*VLOOKUP(E64,计分标准!$A$13:$C$19,3,0))</f>
        <v/>
      </c>
      <c r="G64" s="2"/>
      <c r="H64" s="72"/>
      <c r="I64" s="2"/>
      <c r="J64" s="2"/>
      <c r="K64" s="2"/>
      <c r="L64" s="19" t="str">
        <f>IF(OR(I64="",J64="",K64=""),"",VLOOKUP(I64,计分标准!$A$23:$C$31,3,0)*INDEX(计分标准!$B$35:$I$42,MATCH(工作量统计!J64,计分标准!$A$35:$A$42,0),MATCH(工作量统计!K64,计分标准!$B$34:$I$34,0))/100)</f>
        <v/>
      </c>
      <c r="M64" s="2"/>
      <c r="N64" s="2"/>
      <c r="O64" s="17" t="str">
        <f t="shared" si="0"/>
        <v/>
      </c>
      <c r="P64" s="17" t="str">
        <f t="shared" si="1"/>
        <v/>
      </c>
      <c r="Q64" s="59"/>
      <c r="R64" s="59"/>
      <c r="S64" s="72"/>
      <c r="T64" s="59"/>
      <c r="U64" s="59"/>
      <c r="V64" s="17" t="str">
        <f>IF(U64="","",VLOOKUP(U64,计分标准!$A$47:$C$55,3,0))</f>
        <v/>
      </c>
      <c r="W64" s="2"/>
      <c r="X64" s="2"/>
      <c r="Y64" s="72"/>
      <c r="Z64" s="2"/>
      <c r="AA64" s="2"/>
      <c r="AB64" s="2"/>
      <c r="AC64" s="78"/>
      <c r="AD64" s="78"/>
      <c r="AE64" s="44"/>
      <c r="AF64" s="17" t="str">
        <f>IF(OR(Z64="",AA64="",AB64=""),"",VLOOKUP(Z64,计分标准!$A$70:$B$73,2,0)*VLOOKUP(AA64,计分标准!$A$58:$C$61,3,0)*AB64/10)</f>
        <v/>
      </c>
      <c r="AG64" s="17" t="str">
        <f>IF(AC64="",AF64,VLOOKUP(AC64,计分标准!$A$64:$B$67,2,0)*AF64)</f>
        <v/>
      </c>
      <c r="AH64" s="17" t="str">
        <f t="shared" si="2"/>
        <v/>
      </c>
      <c r="AI64" s="2"/>
      <c r="AJ64" s="72"/>
      <c r="AK64" s="72"/>
      <c r="AL64" s="2"/>
      <c r="AM64" s="17" t="str">
        <f t="shared" si="3"/>
        <v/>
      </c>
      <c r="AN64" s="2"/>
      <c r="AO64" s="72"/>
      <c r="AP64" s="2"/>
      <c r="AQ64" s="2"/>
      <c r="AR64" s="17" t="str">
        <f t="shared" si="4"/>
        <v/>
      </c>
      <c r="AS64" s="2"/>
      <c r="AT64" s="72"/>
      <c r="AU64" s="2"/>
      <c r="AV64" s="2"/>
      <c r="AW64" s="2"/>
      <c r="AX64" s="19" t="str">
        <f>IF(OR(AU64="",AV64=""),"",INDEX(计分标准!$C$77:$E$81,MATCH(工作量统计!AU64,计分标准!$A$77:$A$81,0),MATCH(工作量统计!AV64,计分标准!$C$76:$E$76,0)))</f>
        <v/>
      </c>
      <c r="AY64" s="79" t="str">
        <f>IF(AW64="",AX64,AX64*INDEX(计分标准!$C$97:$I$101,MATCH(AU64,计分标准!$A$97:$A$101,0),MATCH(AW64,计分标准!$C$96:$I$96,0)))</f>
        <v/>
      </c>
      <c r="AZ64" s="17" t="str">
        <f t="shared" si="6"/>
        <v/>
      </c>
      <c r="BA64" s="38"/>
    </row>
    <row r="65" spans="1:53" s="4" customFormat="1" ht="21" customHeight="1">
      <c r="A65" s="2"/>
      <c r="B65" s="5"/>
      <c r="C65" s="2"/>
      <c r="D65" s="2"/>
      <c r="E65" s="2"/>
      <c r="F65" s="18" t="str">
        <f>IF(OR(D65="",E65=""),"",VLOOKUP(D65,计分标准!$A$2:$C$10,3,0)*VLOOKUP(E65,计分标准!$A$13:$C$19,3,0))</f>
        <v/>
      </c>
      <c r="G65" s="2"/>
      <c r="H65" s="72"/>
      <c r="I65" s="2"/>
      <c r="J65" s="2"/>
      <c r="K65" s="2"/>
      <c r="L65" s="19" t="str">
        <f>IF(OR(I65="",J65="",K65=""),"",VLOOKUP(I65,计分标准!$A$23:$C$31,3,0)*INDEX(计分标准!$B$35:$I$42,MATCH(工作量统计!J65,计分标准!$A$35:$A$42,0),MATCH(工作量统计!K65,计分标准!$B$34:$I$34,0))/100)</f>
        <v/>
      </c>
      <c r="M65" s="2"/>
      <c r="N65" s="2"/>
      <c r="O65" s="17" t="str">
        <f t="shared" si="0"/>
        <v/>
      </c>
      <c r="P65" s="17" t="str">
        <f t="shared" si="1"/>
        <v/>
      </c>
      <c r="Q65" s="59"/>
      <c r="R65" s="59"/>
      <c r="S65" s="72"/>
      <c r="T65" s="59"/>
      <c r="U65" s="59"/>
      <c r="V65" s="17" t="str">
        <f>IF(U65="","",VLOOKUP(U65,计分标准!$A$47:$C$55,3,0))</f>
        <v/>
      </c>
      <c r="W65" s="2"/>
      <c r="X65" s="2"/>
      <c r="Y65" s="72"/>
      <c r="Z65" s="2"/>
      <c r="AA65" s="2"/>
      <c r="AB65" s="2"/>
      <c r="AC65" s="78"/>
      <c r="AD65" s="78"/>
      <c r="AE65" s="44"/>
      <c r="AF65" s="17" t="str">
        <f>IF(OR(Z65="",AA65="",AB65=""),"",VLOOKUP(Z65,计分标准!$A$70:$B$73,2,0)*VLOOKUP(AA65,计分标准!$A$58:$C$61,3,0)*AB65/10)</f>
        <v/>
      </c>
      <c r="AG65" s="17" t="str">
        <f>IF(AC65="",AF65,VLOOKUP(AC65,计分标准!$A$64:$B$67,2,0)*AF65)</f>
        <v/>
      </c>
      <c r="AH65" s="17" t="str">
        <f t="shared" si="2"/>
        <v/>
      </c>
      <c r="AI65" s="2"/>
      <c r="AJ65" s="72"/>
      <c r="AK65" s="72"/>
      <c r="AL65" s="2"/>
      <c r="AM65" s="17" t="str">
        <f t="shared" si="3"/>
        <v/>
      </c>
      <c r="AN65" s="2"/>
      <c r="AO65" s="72"/>
      <c r="AP65" s="2"/>
      <c r="AQ65" s="2"/>
      <c r="AR65" s="17" t="str">
        <f t="shared" si="4"/>
        <v/>
      </c>
      <c r="AS65" s="2"/>
      <c r="AT65" s="72"/>
      <c r="AU65" s="2"/>
      <c r="AV65" s="2"/>
      <c r="AW65" s="2"/>
      <c r="AX65" s="19" t="str">
        <f>IF(OR(AU65="",AV65=""),"",INDEX(计分标准!$C$77:$E$81,MATCH(工作量统计!AU65,计分标准!$A$77:$A$81,0),MATCH(工作量统计!AV65,计分标准!$C$76:$E$76,0)))</f>
        <v/>
      </c>
      <c r="AY65" s="79" t="str">
        <f>IF(AW65="",AX65,AX65*INDEX(计分标准!$C$97:$I$101,MATCH(AU65,计分标准!$A$97:$A$101,0),MATCH(AW65,计分标准!$C$96:$I$96,0)))</f>
        <v/>
      </c>
      <c r="AZ65" s="17" t="str">
        <f t="shared" si="6"/>
        <v/>
      </c>
      <c r="BA65" s="38"/>
    </row>
    <row r="66" spans="1:53" s="4" customFormat="1" ht="21" customHeight="1">
      <c r="A66" s="2"/>
      <c r="B66" s="5"/>
      <c r="C66" s="2"/>
      <c r="D66" s="2"/>
      <c r="E66" s="2"/>
      <c r="F66" s="18" t="str">
        <f>IF(OR(D66="",E66=""),"",VLOOKUP(D66,计分标准!$A$2:$C$10,3,0)*VLOOKUP(E66,计分标准!$A$13:$C$19,3,0))</f>
        <v/>
      </c>
      <c r="G66" s="2"/>
      <c r="H66" s="72"/>
      <c r="I66" s="2"/>
      <c r="J66" s="2"/>
      <c r="K66" s="2"/>
      <c r="L66" s="19" t="str">
        <f>IF(OR(I66="",J66="",K66=""),"",VLOOKUP(I66,计分标准!$A$23:$C$31,3,0)*INDEX(计分标准!$B$35:$I$42,MATCH(工作量统计!J66,计分标准!$A$35:$A$42,0),MATCH(工作量统计!K66,计分标准!$B$34:$I$34,0))/100)</f>
        <v/>
      </c>
      <c r="M66" s="2"/>
      <c r="N66" s="2"/>
      <c r="O66" s="17" t="str">
        <f t="shared" si="0"/>
        <v/>
      </c>
      <c r="P66" s="17" t="str">
        <f t="shared" si="1"/>
        <v/>
      </c>
      <c r="Q66" s="59"/>
      <c r="R66" s="59"/>
      <c r="S66" s="72"/>
      <c r="T66" s="59"/>
      <c r="U66" s="59"/>
      <c r="V66" s="17" t="str">
        <f>IF(U66="","",VLOOKUP(U66,计分标准!$A$47:$C$55,3,0))</f>
        <v/>
      </c>
      <c r="W66" s="2"/>
      <c r="X66" s="2"/>
      <c r="Y66" s="72"/>
      <c r="Z66" s="2"/>
      <c r="AA66" s="2"/>
      <c r="AB66" s="2"/>
      <c r="AC66" s="78"/>
      <c r="AD66" s="78"/>
      <c r="AE66" s="44"/>
      <c r="AF66" s="17" t="str">
        <f>IF(OR(Z66="",AA66="",AB66=""),"",VLOOKUP(Z66,计分标准!$A$70:$B$73,2,0)*VLOOKUP(AA66,计分标准!$A$58:$C$61,3,0)*AB66/10)</f>
        <v/>
      </c>
      <c r="AG66" s="17" t="str">
        <f>IF(AC66="",AF66,VLOOKUP(AC66,计分标准!$A$64:$B$67,2,0)*AF66)</f>
        <v/>
      </c>
      <c r="AH66" s="17" t="str">
        <f t="shared" si="2"/>
        <v/>
      </c>
      <c r="AI66" s="2"/>
      <c r="AJ66" s="72"/>
      <c r="AK66" s="72"/>
      <c r="AL66" s="2"/>
      <c r="AM66" s="17" t="str">
        <f t="shared" si="3"/>
        <v/>
      </c>
      <c r="AN66" s="2"/>
      <c r="AO66" s="72"/>
      <c r="AP66" s="2"/>
      <c r="AQ66" s="2"/>
      <c r="AR66" s="17" t="str">
        <f t="shared" si="4"/>
        <v/>
      </c>
      <c r="AS66" s="2"/>
      <c r="AT66" s="72"/>
      <c r="AU66" s="2"/>
      <c r="AV66" s="2"/>
      <c r="AW66" s="2"/>
      <c r="AX66" s="19" t="str">
        <f>IF(OR(AU66="",AV66=""),"",INDEX(计分标准!$C$77:$E$81,MATCH(工作量统计!AU66,计分标准!$A$77:$A$81,0),MATCH(工作量统计!AV66,计分标准!$C$76:$E$76,0)))</f>
        <v/>
      </c>
      <c r="AY66" s="79" t="str">
        <f>IF(AW66="",AX66,AX66*INDEX(计分标准!$C$97:$I$101,MATCH(AU66,计分标准!$A$97:$A$101,0),MATCH(AW66,计分标准!$C$96:$I$96,0)))</f>
        <v/>
      </c>
      <c r="AZ66" s="17" t="str">
        <f t="shared" si="6"/>
        <v/>
      </c>
      <c r="BA66" s="38"/>
    </row>
    <row r="67" spans="1:53" s="4" customFormat="1" ht="21" customHeight="1">
      <c r="A67" s="2"/>
      <c r="B67" s="5"/>
      <c r="C67" s="2"/>
      <c r="D67" s="2"/>
      <c r="E67" s="2"/>
      <c r="F67" s="18" t="str">
        <f>IF(OR(D67="",E67=""),"",VLOOKUP(D67,计分标准!$A$2:$C$10,3,0)*VLOOKUP(E67,计分标准!$A$13:$C$19,3,0))</f>
        <v/>
      </c>
      <c r="G67" s="2"/>
      <c r="H67" s="72"/>
      <c r="I67" s="2"/>
      <c r="J67" s="2"/>
      <c r="K67" s="2"/>
      <c r="L67" s="19" t="str">
        <f>IF(OR(I67="",J67="",K67=""),"",VLOOKUP(I67,计分标准!$A$23:$C$31,3,0)*INDEX(计分标准!$B$35:$I$42,MATCH(工作量统计!J67,计分标准!$A$35:$A$42,0),MATCH(工作量统计!K67,计分标准!$B$34:$I$34,0))/100)</f>
        <v/>
      </c>
      <c r="M67" s="2"/>
      <c r="N67" s="2"/>
      <c r="O67" s="17" t="str">
        <f t="shared" si="0"/>
        <v/>
      </c>
      <c r="P67" s="17" t="str">
        <f t="shared" si="1"/>
        <v/>
      </c>
      <c r="Q67" s="59"/>
      <c r="R67" s="59"/>
      <c r="S67" s="72"/>
      <c r="T67" s="59"/>
      <c r="U67" s="59"/>
      <c r="V67" s="17" t="str">
        <f>IF(U67="","",VLOOKUP(U67,计分标准!$A$47:$C$55,3,0))</f>
        <v/>
      </c>
      <c r="W67" s="2"/>
      <c r="X67" s="2"/>
      <c r="Y67" s="72"/>
      <c r="Z67" s="2"/>
      <c r="AA67" s="2"/>
      <c r="AB67" s="2"/>
      <c r="AC67" s="78"/>
      <c r="AD67" s="78"/>
      <c r="AE67" s="44"/>
      <c r="AF67" s="17" t="str">
        <f>IF(OR(Z67="",AA67="",AB67=""),"",VLOOKUP(Z67,计分标准!$A$70:$B$73,2,0)*VLOOKUP(AA67,计分标准!$A$58:$C$61,3,0)*AB67/10)</f>
        <v/>
      </c>
      <c r="AG67" s="17" t="str">
        <f>IF(AC67="",AF67,VLOOKUP(AC67,计分标准!$A$64:$B$67,2,0)*AF67)</f>
        <v/>
      </c>
      <c r="AH67" s="17" t="str">
        <f t="shared" si="2"/>
        <v/>
      </c>
      <c r="AI67" s="2"/>
      <c r="AJ67" s="72"/>
      <c r="AK67" s="72"/>
      <c r="AL67" s="2"/>
      <c r="AM67" s="17" t="str">
        <f t="shared" si="3"/>
        <v/>
      </c>
      <c r="AN67" s="2"/>
      <c r="AO67" s="72"/>
      <c r="AP67" s="2"/>
      <c r="AQ67" s="2"/>
      <c r="AR67" s="17" t="str">
        <f t="shared" si="4"/>
        <v/>
      </c>
      <c r="AS67" s="2"/>
      <c r="AT67" s="72"/>
      <c r="AU67" s="2"/>
      <c r="AV67" s="2"/>
      <c r="AW67" s="2"/>
      <c r="AX67" s="19" t="str">
        <f>IF(OR(AU67="",AV67=""),"",INDEX(计分标准!$C$77:$E$81,MATCH(工作量统计!AU67,计分标准!$A$77:$A$81,0),MATCH(工作量统计!AV67,计分标准!$C$76:$E$76,0)))</f>
        <v/>
      </c>
      <c r="AY67" s="79" t="str">
        <f>IF(AW67="",AX67,AX67*INDEX(计分标准!$C$97:$I$101,MATCH(AU67,计分标准!$A$97:$A$101,0),MATCH(AW67,计分标准!$C$96:$I$96,0)))</f>
        <v/>
      </c>
      <c r="AZ67" s="17" t="str">
        <f t="shared" si="6"/>
        <v/>
      </c>
      <c r="BA67" s="38"/>
    </row>
    <row r="68" spans="1:53" s="4" customFormat="1" ht="21" customHeight="1">
      <c r="A68" s="2"/>
      <c r="B68" s="5"/>
      <c r="C68" s="2"/>
      <c r="D68" s="2"/>
      <c r="E68" s="2"/>
      <c r="F68" s="18" t="str">
        <f>IF(OR(D68="",E68=""),"",VLOOKUP(D68,计分标准!$A$2:$C$10,3,0)*VLOOKUP(E68,计分标准!$A$13:$C$19,3,0))</f>
        <v/>
      </c>
      <c r="G68" s="2"/>
      <c r="H68" s="72"/>
      <c r="I68" s="2"/>
      <c r="J68" s="2"/>
      <c r="K68" s="2"/>
      <c r="L68" s="19" t="str">
        <f>IF(OR(I68="",J68="",K68=""),"",VLOOKUP(I68,计分标准!$A$23:$C$31,3,0)*INDEX(计分标准!$B$35:$I$42,MATCH(工作量统计!J68,计分标准!$A$35:$A$42,0),MATCH(工作量统计!K68,计分标准!$B$34:$I$34,0))/100)</f>
        <v/>
      </c>
      <c r="M68" s="2"/>
      <c r="N68" s="2"/>
      <c r="O68" s="17" t="str">
        <f t="shared" si="0"/>
        <v/>
      </c>
      <c r="P68" s="17" t="str">
        <f t="shared" si="1"/>
        <v/>
      </c>
      <c r="Q68" s="59"/>
      <c r="R68" s="59"/>
      <c r="S68" s="72"/>
      <c r="T68" s="59"/>
      <c r="U68" s="59"/>
      <c r="V68" s="17" t="str">
        <f>IF(U68="","",VLOOKUP(U68,计分标准!$A$47:$C$55,3,0))</f>
        <v/>
      </c>
      <c r="W68" s="2"/>
      <c r="X68" s="2"/>
      <c r="Y68" s="72"/>
      <c r="Z68" s="2"/>
      <c r="AA68" s="2"/>
      <c r="AB68" s="2"/>
      <c r="AC68" s="78"/>
      <c r="AD68" s="78"/>
      <c r="AE68" s="44"/>
      <c r="AF68" s="17" t="str">
        <f>IF(OR(Z68="",AA68="",AB68=""),"",VLOOKUP(Z68,计分标准!$A$70:$B$73,2,0)*VLOOKUP(AA68,计分标准!$A$58:$C$61,3,0)*AB68/10)</f>
        <v/>
      </c>
      <c r="AG68" s="17" t="str">
        <f>IF(AC68="",AF68,VLOOKUP(AC68,计分标准!$A$64:$B$67,2,0)*AF68)</f>
        <v/>
      </c>
      <c r="AH68" s="17" t="str">
        <f t="shared" si="2"/>
        <v/>
      </c>
      <c r="AI68" s="2"/>
      <c r="AJ68" s="72"/>
      <c r="AK68" s="72"/>
      <c r="AL68" s="2"/>
      <c r="AM68" s="17" t="str">
        <f t="shared" si="3"/>
        <v/>
      </c>
      <c r="AN68" s="2"/>
      <c r="AO68" s="72"/>
      <c r="AP68" s="2"/>
      <c r="AQ68" s="2"/>
      <c r="AR68" s="17" t="str">
        <f t="shared" si="4"/>
        <v/>
      </c>
      <c r="AS68" s="2"/>
      <c r="AT68" s="72"/>
      <c r="AU68" s="2"/>
      <c r="AV68" s="2"/>
      <c r="AW68" s="2"/>
      <c r="AX68" s="19" t="str">
        <f>IF(OR(AU68="",AV68=""),"",INDEX(计分标准!$C$77:$E$81,MATCH(工作量统计!AU68,计分标准!$A$77:$A$81,0),MATCH(工作量统计!AV68,计分标准!$C$76:$E$76,0)))</f>
        <v/>
      </c>
      <c r="AY68" s="79" t="str">
        <f>IF(AW68="",AX68,AX68*INDEX(计分标准!$C$97:$I$101,MATCH(AU68,计分标准!$A$97:$A$101,0),MATCH(AW68,计分标准!$C$96:$I$96,0)))</f>
        <v/>
      </c>
      <c r="AZ68" s="17" t="str">
        <f t="shared" si="6"/>
        <v/>
      </c>
      <c r="BA68" s="38"/>
    </row>
    <row r="69" spans="1:53" s="4" customFormat="1" ht="21" customHeight="1">
      <c r="A69" s="2"/>
      <c r="B69" s="5"/>
      <c r="C69" s="2"/>
      <c r="D69" s="2"/>
      <c r="E69" s="2"/>
      <c r="F69" s="18" t="str">
        <f>IF(OR(D69="",E69=""),"",VLOOKUP(D69,计分标准!$A$2:$C$10,3,0)*VLOOKUP(E69,计分标准!$A$13:$C$19,3,0))</f>
        <v/>
      </c>
      <c r="G69" s="2"/>
      <c r="H69" s="72"/>
      <c r="I69" s="2"/>
      <c r="J69" s="2"/>
      <c r="K69" s="2"/>
      <c r="L69" s="19" t="str">
        <f>IF(OR(I69="",J69="",K69=""),"",VLOOKUP(I69,计分标准!$A$23:$C$31,3,0)*INDEX(计分标准!$B$35:$I$42,MATCH(工作量统计!J69,计分标准!$A$35:$A$42,0),MATCH(工作量统计!K69,计分标准!$B$34:$I$34,0))/100)</f>
        <v/>
      </c>
      <c r="M69" s="2"/>
      <c r="N69" s="2"/>
      <c r="O69" s="17" t="str">
        <f t="shared" si="0"/>
        <v/>
      </c>
      <c r="P69" s="17" t="str">
        <f t="shared" si="1"/>
        <v/>
      </c>
      <c r="Q69" s="59"/>
      <c r="R69" s="59"/>
      <c r="S69" s="72"/>
      <c r="T69" s="59"/>
      <c r="U69" s="59"/>
      <c r="V69" s="17" t="str">
        <f>IF(U69="","",VLOOKUP(U69,计分标准!$A$47:$C$55,3,0))</f>
        <v/>
      </c>
      <c r="W69" s="2"/>
      <c r="X69" s="2"/>
      <c r="Y69" s="72"/>
      <c r="Z69" s="2"/>
      <c r="AA69" s="2"/>
      <c r="AB69" s="2"/>
      <c r="AC69" s="78"/>
      <c r="AD69" s="78"/>
      <c r="AE69" s="44"/>
      <c r="AF69" s="17" t="str">
        <f>IF(OR(Z69="",AA69="",AB69=""),"",VLOOKUP(Z69,计分标准!$A$70:$B$73,2,0)*VLOOKUP(AA69,计分标准!$A$58:$C$61,3,0)*AB69/10)</f>
        <v/>
      </c>
      <c r="AG69" s="17" t="str">
        <f>IF(AC69="",AF69,VLOOKUP(AC69,计分标准!$A$64:$B$67,2,0)*AF69)</f>
        <v/>
      </c>
      <c r="AH69" s="17" t="str">
        <f t="shared" si="2"/>
        <v/>
      </c>
      <c r="AI69" s="2"/>
      <c r="AJ69" s="72"/>
      <c r="AK69" s="72"/>
      <c r="AL69" s="2"/>
      <c r="AM69" s="17" t="str">
        <f t="shared" si="3"/>
        <v/>
      </c>
      <c r="AN69" s="2"/>
      <c r="AO69" s="72"/>
      <c r="AP69" s="2"/>
      <c r="AQ69" s="2"/>
      <c r="AR69" s="17" t="str">
        <f t="shared" si="4"/>
        <v/>
      </c>
      <c r="AS69" s="2"/>
      <c r="AT69" s="72"/>
      <c r="AU69" s="2"/>
      <c r="AV69" s="2"/>
      <c r="AW69" s="2"/>
      <c r="AX69" s="19" t="str">
        <f>IF(OR(AU69="",AV69=""),"",INDEX(计分标准!$C$77:$E$81,MATCH(工作量统计!AU69,计分标准!$A$77:$A$81,0),MATCH(工作量统计!AV69,计分标准!$C$76:$E$76,0)))</f>
        <v/>
      </c>
      <c r="AY69" s="79" t="str">
        <f>IF(AW69="",AX69,AX69*INDEX(计分标准!$C$97:$I$101,MATCH(AU69,计分标准!$A$97:$A$101,0),MATCH(AW69,计分标准!$C$96:$I$96,0)))</f>
        <v/>
      </c>
      <c r="AZ69" s="17" t="str">
        <f t="shared" si="6"/>
        <v/>
      </c>
      <c r="BA69" s="38"/>
    </row>
    <row r="70" spans="1:53" s="4" customFormat="1" ht="21" customHeight="1">
      <c r="A70" s="2"/>
      <c r="B70" s="5"/>
      <c r="C70" s="2"/>
      <c r="D70" s="2"/>
      <c r="E70" s="2"/>
      <c r="F70" s="18" t="str">
        <f>IF(OR(D70="",E70=""),"",VLOOKUP(D70,计分标准!$A$2:$C$10,3,0)*VLOOKUP(E70,计分标准!$A$13:$C$19,3,0))</f>
        <v/>
      </c>
      <c r="G70" s="2"/>
      <c r="H70" s="72"/>
      <c r="I70" s="2"/>
      <c r="J70" s="2"/>
      <c r="K70" s="2"/>
      <c r="L70" s="19" t="str">
        <f>IF(OR(I70="",J70="",K70=""),"",VLOOKUP(I70,计分标准!$A$23:$C$31,3,0)*INDEX(计分标准!$B$35:$I$42,MATCH(工作量统计!J70,计分标准!$A$35:$A$42,0),MATCH(工作量统计!K70,计分标准!$B$34:$I$34,0))/100)</f>
        <v/>
      </c>
      <c r="M70" s="2"/>
      <c r="N70" s="2"/>
      <c r="O70" s="17" t="str">
        <f t="shared" si="0"/>
        <v/>
      </c>
      <c r="P70" s="17" t="str">
        <f t="shared" si="1"/>
        <v/>
      </c>
      <c r="Q70" s="59"/>
      <c r="R70" s="59"/>
      <c r="S70" s="72"/>
      <c r="T70" s="59"/>
      <c r="U70" s="59"/>
      <c r="V70" s="17" t="str">
        <f>IF(U70="","",VLOOKUP(U70,计分标准!$A$47:$C$55,3,0))</f>
        <v/>
      </c>
      <c r="W70" s="2"/>
      <c r="X70" s="2"/>
      <c r="Y70" s="72"/>
      <c r="Z70" s="2"/>
      <c r="AA70" s="2"/>
      <c r="AB70" s="2"/>
      <c r="AC70" s="78"/>
      <c r="AD70" s="78"/>
      <c r="AE70" s="44"/>
      <c r="AF70" s="17" t="str">
        <f>IF(OR(Z70="",AA70="",AB70=""),"",VLOOKUP(Z70,计分标准!$A$70:$B$73,2,0)*VLOOKUP(AA70,计分标准!$A$58:$C$61,3,0)*AB70/10)</f>
        <v/>
      </c>
      <c r="AG70" s="17" t="str">
        <f>IF(AC70="",AF70,VLOOKUP(AC70,计分标准!$A$64:$B$67,2,0)*AF70)</f>
        <v/>
      </c>
      <c r="AH70" s="17" t="str">
        <f t="shared" si="2"/>
        <v/>
      </c>
      <c r="AI70" s="2"/>
      <c r="AJ70" s="72"/>
      <c r="AK70" s="72"/>
      <c r="AL70" s="2"/>
      <c r="AM70" s="17" t="str">
        <f t="shared" si="3"/>
        <v/>
      </c>
      <c r="AN70" s="2"/>
      <c r="AO70" s="72"/>
      <c r="AP70" s="2"/>
      <c r="AQ70" s="2"/>
      <c r="AR70" s="17" t="str">
        <f t="shared" si="4"/>
        <v/>
      </c>
      <c r="AS70" s="2"/>
      <c r="AT70" s="72"/>
      <c r="AU70" s="2"/>
      <c r="AV70" s="2"/>
      <c r="AW70" s="2"/>
      <c r="AX70" s="19" t="str">
        <f>IF(OR(AU70="",AV70=""),"",INDEX(计分标准!$C$77:$E$81,MATCH(工作量统计!AU70,计分标准!$A$77:$A$81,0),MATCH(工作量统计!AV70,计分标准!$C$76:$E$76,0)))</f>
        <v/>
      </c>
      <c r="AY70" s="79" t="str">
        <f>IF(AW70="",AX70,AX70*INDEX(计分标准!$C$97:$I$101,MATCH(AU70,计分标准!$A$97:$A$101,0),MATCH(AW70,计分标准!$C$96:$I$96,0)))</f>
        <v/>
      </c>
      <c r="AZ70" s="17" t="str">
        <f t="shared" si="6"/>
        <v/>
      </c>
      <c r="BA70" s="38"/>
    </row>
    <row r="71" spans="1:53" s="4" customFormat="1" ht="21" customHeight="1">
      <c r="A71" s="2"/>
      <c r="B71" s="5"/>
      <c r="C71" s="2"/>
      <c r="D71" s="2"/>
      <c r="E71" s="2"/>
      <c r="F71" s="18" t="str">
        <f>IF(OR(D71="",E71=""),"",VLOOKUP(D71,计分标准!$A$2:$C$10,3,0)*VLOOKUP(E71,计分标准!$A$13:$C$19,3,0))</f>
        <v/>
      </c>
      <c r="G71" s="2"/>
      <c r="H71" s="72"/>
      <c r="I71" s="2"/>
      <c r="J71" s="2"/>
      <c r="K71" s="2"/>
      <c r="L71" s="19" t="str">
        <f>IF(OR(I71="",J71="",K71=""),"",VLOOKUP(I71,计分标准!$A$23:$C$31,3,0)*INDEX(计分标准!$B$35:$I$42,MATCH(工作量统计!J71,计分标准!$A$35:$A$42,0),MATCH(工作量统计!K71,计分标准!$B$34:$I$34,0))/100)</f>
        <v/>
      </c>
      <c r="M71" s="2"/>
      <c r="N71" s="2"/>
      <c r="O71" s="17" t="str">
        <f t="shared" ref="O71:O134" si="7">IF(M71="人文社会科学课题",N71,IF(M71="自然科学课题",N71/2,""))</f>
        <v/>
      </c>
      <c r="P71" s="17" t="str">
        <f t="shared" ref="P71:P134" si="8">IF(O71="",L71,IF(AND(O71="",L71=""),"",L71+O71))</f>
        <v/>
      </c>
      <c r="Q71" s="59"/>
      <c r="R71" s="59"/>
      <c r="S71" s="72"/>
      <c r="T71" s="59"/>
      <c r="U71" s="59"/>
      <c r="V71" s="17" t="str">
        <f>IF(U71="","",VLOOKUP(U71,计分标准!$A$47:$C$55,3,0))</f>
        <v/>
      </c>
      <c r="W71" s="2"/>
      <c r="X71" s="2"/>
      <c r="Y71" s="72"/>
      <c r="Z71" s="2"/>
      <c r="AA71" s="2"/>
      <c r="AB71" s="2"/>
      <c r="AC71" s="78"/>
      <c r="AD71" s="78"/>
      <c r="AE71" s="44"/>
      <c r="AF71" s="17" t="str">
        <f>IF(OR(Z71="",AA71="",AB71=""),"",VLOOKUP(Z71,计分标准!$A$70:$B$73,2,0)*VLOOKUP(AA71,计分标准!$A$58:$C$61,3,0)*AB71/10)</f>
        <v/>
      </c>
      <c r="AG71" s="17" t="str">
        <f>IF(AC71="",AF71,VLOOKUP(AC71,计分标准!$A$64:$B$67,2,0)*AF71)</f>
        <v/>
      </c>
      <c r="AH71" s="17" t="str">
        <f t="shared" ref="AH71:AH134" si="9">IF(OR(Z71="",AA71="",AB71=""),"",IF(AD71="BZ1",20+AG71*AE71/AB71,IF(AD71="BZ2",AG71*AE71/AB71,IF(AD71="BZ3",AG71*80%,IF(AD71="BZ4",AG71*20%,AG71)))))</f>
        <v/>
      </c>
      <c r="AI71" s="2"/>
      <c r="AJ71" s="72"/>
      <c r="AK71" s="72"/>
      <c r="AL71" s="2"/>
      <c r="AM71" s="17" t="str">
        <f t="shared" ref="AM71:AM134" si="10">IF(AL71="JD1",120,IF(AL71="JD2",40,IF(AL71="JD3",20,"")))</f>
        <v/>
      </c>
      <c r="AN71" s="2"/>
      <c r="AO71" s="72"/>
      <c r="AP71" s="2"/>
      <c r="AQ71" s="2"/>
      <c r="AR71" s="17" t="str">
        <f t="shared" ref="AR71:AR134" si="11">IF(AP71="JZ1",AQ71*30,IF(AP71="JZ2",AQ71*20,""))</f>
        <v/>
      </c>
      <c r="AS71" s="2"/>
      <c r="AT71" s="72"/>
      <c r="AU71" s="2"/>
      <c r="AV71" s="2"/>
      <c r="AW71" s="2"/>
      <c r="AX71" s="19" t="str">
        <f>IF(OR(AU71="",AV71=""),"",INDEX(计分标准!$C$77:$E$81,MATCH(工作量统计!AU71,计分标准!$A$77:$A$81,0),MATCH(工作量统计!AV71,计分标准!$C$76:$E$76,0)))</f>
        <v/>
      </c>
      <c r="AY71" s="79" t="str">
        <f>IF(AW71="",AX71,AX71*INDEX(计分标准!$C$97:$I$101,MATCH(AU71,计分标准!$A$97:$A$101,0),MATCH(AW71,计分标准!$C$96:$I$96,0)))</f>
        <v/>
      </c>
      <c r="AZ71" s="17" t="str">
        <f t="shared" ref="AZ71:AZ134" si="12">IF(SUM(AR71,AY71,AM71,AH71,V71,P71)=0,"",SUM(AR71,AY71,AM71,AH71,V71,P71))</f>
        <v/>
      </c>
      <c r="BA71" s="38"/>
    </row>
    <row r="72" spans="1:53" s="4" customFormat="1" ht="21" customHeight="1">
      <c r="A72" s="2"/>
      <c r="B72" s="5"/>
      <c r="C72" s="2"/>
      <c r="D72" s="2"/>
      <c r="E72" s="2"/>
      <c r="F72" s="18" t="str">
        <f>IF(OR(D72="",E72=""),"",VLOOKUP(D72,计分标准!$A$2:$C$10,3,0)*VLOOKUP(E72,计分标准!$A$13:$C$19,3,0))</f>
        <v/>
      </c>
      <c r="G72" s="2"/>
      <c r="H72" s="72"/>
      <c r="I72" s="2"/>
      <c r="J72" s="2"/>
      <c r="K72" s="2"/>
      <c r="L72" s="19" t="str">
        <f>IF(OR(I72="",J72="",K72=""),"",VLOOKUP(I72,计分标准!$A$23:$C$31,3,0)*INDEX(计分标准!$B$35:$I$42,MATCH(工作量统计!J72,计分标准!$A$35:$A$42,0),MATCH(工作量统计!K72,计分标准!$B$34:$I$34,0))/100)</f>
        <v/>
      </c>
      <c r="M72" s="2"/>
      <c r="N72" s="2"/>
      <c r="O72" s="17" t="str">
        <f t="shared" si="7"/>
        <v/>
      </c>
      <c r="P72" s="17" t="str">
        <f t="shared" si="8"/>
        <v/>
      </c>
      <c r="Q72" s="59"/>
      <c r="R72" s="59"/>
      <c r="S72" s="72"/>
      <c r="T72" s="59"/>
      <c r="U72" s="59"/>
      <c r="V72" s="17" t="str">
        <f>IF(U72="","",VLOOKUP(U72,计分标准!$A$47:$C$55,3,0))</f>
        <v/>
      </c>
      <c r="W72" s="2"/>
      <c r="X72" s="2"/>
      <c r="Y72" s="72"/>
      <c r="Z72" s="2"/>
      <c r="AA72" s="2"/>
      <c r="AB72" s="2"/>
      <c r="AC72" s="78"/>
      <c r="AD72" s="78"/>
      <c r="AE72" s="44"/>
      <c r="AF72" s="17" t="str">
        <f>IF(OR(Z72="",AA72="",AB72=""),"",VLOOKUP(Z72,计分标准!$A$70:$B$73,2,0)*VLOOKUP(AA72,计分标准!$A$58:$C$61,3,0)*AB72/10)</f>
        <v/>
      </c>
      <c r="AG72" s="17" t="str">
        <f>IF(AC72="",AF72,VLOOKUP(AC72,计分标准!$A$64:$B$67,2,0)*AF72)</f>
        <v/>
      </c>
      <c r="AH72" s="17" t="str">
        <f t="shared" si="9"/>
        <v/>
      </c>
      <c r="AI72" s="2"/>
      <c r="AJ72" s="72"/>
      <c r="AK72" s="72"/>
      <c r="AL72" s="2"/>
      <c r="AM72" s="17" t="str">
        <f t="shared" si="10"/>
        <v/>
      </c>
      <c r="AN72" s="2"/>
      <c r="AO72" s="72"/>
      <c r="AP72" s="2"/>
      <c r="AQ72" s="2"/>
      <c r="AR72" s="17" t="str">
        <f t="shared" si="11"/>
        <v/>
      </c>
      <c r="AS72" s="2"/>
      <c r="AT72" s="72"/>
      <c r="AU72" s="2"/>
      <c r="AV72" s="2"/>
      <c r="AW72" s="2"/>
      <c r="AX72" s="19" t="str">
        <f>IF(OR(AU72="",AV72=""),"",INDEX(计分标准!$C$77:$E$81,MATCH(工作量统计!AU72,计分标准!$A$77:$A$81,0),MATCH(工作量统计!AV72,计分标准!$C$76:$E$76,0)))</f>
        <v/>
      </c>
      <c r="AY72" s="79" t="str">
        <f>IF(AW72="",AX72,AX72*INDEX(计分标准!$C$97:$I$101,MATCH(AU72,计分标准!$A$97:$A$101,0),MATCH(AW72,计分标准!$C$96:$I$96,0)))</f>
        <v/>
      </c>
      <c r="AZ72" s="17" t="str">
        <f t="shared" si="12"/>
        <v/>
      </c>
      <c r="BA72" s="38"/>
    </row>
    <row r="73" spans="1:53" s="4" customFormat="1" ht="21" customHeight="1">
      <c r="A73" s="2"/>
      <c r="B73" s="5"/>
      <c r="C73" s="2"/>
      <c r="D73" s="2"/>
      <c r="E73" s="2"/>
      <c r="F73" s="18" t="str">
        <f>IF(OR(D73="",E73=""),"",VLOOKUP(D73,计分标准!$A$2:$C$10,3,0)*VLOOKUP(E73,计分标准!$A$13:$C$19,3,0))</f>
        <v/>
      </c>
      <c r="G73" s="2"/>
      <c r="H73" s="72"/>
      <c r="I73" s="2"/>
      <c r="J73" s="2"/>
      <c r="K73" s="2"/>
      <c r="L73" s="19" t="str">
        <f>IF(OR(I73="",J73="",K73=""),"",VLOOKUP(I73,计分标准!$A$23:$C$31,3,0)*INDEX(计分标准!$B$35:$I$42,MATCH(工作量统计!J73,计分标准!$A$35:$A$42,0),MATCH(工作量统计!K73,计分标准!$B$34:$I$34,0))/100)</f>
        <v/>
      </c>
      <c r="M73" s="2"/>
      <c r="N73" s="2"/>
      <c r="O73" s="17" t="str">
        <f t="shared" si="7"/>
        <v/>
      </c>
      <c r="P73" s="17" t="str">
        <f t="shared" si="8"/>
        <v/>
      </c>
      <c r="Q73" s="59"/>
      <c r="R73" s="59"/>
      <c r="S73" s="72"/>
      <c r="T73" s="59"/>
      <c r="U73" s="59"/>
      <c r="V73" s="17" t="str">
        <f>IF(U73="","",VLOOKUP(U73,计分标准!$A$47:$C$55,3,0))</f>
        <v/>
      </c>
      <c r="W73" s="2"/>
      <c r="X73" s="2"/>
      <c r="Y73" s="72"/>
      <c r="Z73" s="2"/>
      <c r="AA73" s="2"/>
      <c r="AB73" s="2"/>
      <c r="AC73" s="78"/>
      <c r="AD73" s="78"/>
      <c r="AE73" s="44"/>
      <c r="AF73" s="17" t="str">
        <f>IF(OR(Z73="",AA73="",AB73=""),"",VLOOKUP(Z73,计分标准!$A$70:$B$73,2,0)*VLOOKUP(AA73,计分标准!$A$58:$C$61,3,0)*AB73/10)</f>
        <v/>
      </c>
      <c r="AG73" s="17" t="str">
        <f>IF(AC73="",AF73,VLOOKUP(AC73,计分标准!$A$64:$B$67,2,0)*AF73)</f>
        <v/>
      </c>
      <c r="AH73" s="17" t="str">
        <f t="shared" si="9"/>
        <v/>
      </c>
      <c r="AI73" s="2"/>
      <c r="AJ73" s="72"/>
      <c r="AK73" s="72"/>
      <c r="AL73" s="2"/>
      <c r="AM73" s="17" t="str">
        <f t="shared" si="10"/>
        <v/>
      </c>
      <c r="AN73" s="2"/>
      <c r="AO73" s="72"/>
      <c r="AP73" s="2"/>
      <c r="AQ73" s="2"/>
      <c r="AR73" s="17" t="str">
        <f t="shared" si="11"/>
        <v/>
      </c>
      <c r="AS73" s="2"/>
      <c r="AT73" s="72"/>
      <c r="AU73" s="2"/>
      <c r="AV73" s="2"/>
      <c r="AW73" s="2"/>
      <c r="AX73" s="19" t="str">
        <f>IF(OR(AU73="",AV73=""),"",INDEX(计分标准!$C$77:$E$81,MATCH(工作量统计!AU73,计分标准!$A$77:$A$81,0),MATCH(工作量统计!AV73,计分标准!$C$76:$E$76,0)))</f>
        <v/>
      </c>
      <c r="AY73" s="79" t="str">
        <f>IF(AW73="",AX73,AX73*INDEX(计分标准!$C$97:$I$101,MATCH(AU73,计分标准!$A$97:$A$101,0),MATCH(AW73,计分标准!$C$96:$I$96,0)))</f>
        <v/>
      </c>
      <c r="AZ73" s="17" t="str">
        <f t="shared" si="12"/>
        <v/>
      </c>
      <c r="BA73" s="38"/>
    </row>
    <row r="74" spans="1:53" s="4" customFormat="1" ht="21" customHeight="1">
      <c r="A74" s="2"/>
      <c r="B74" s="5"/>
      <c r="C74" s="2"/>
      <c r="D74" s="2"/>
      <c r="E74" s="2"/>
      <c r="F74" s="18" t="str">
        <f>IF(OR(D74="",E74=""),"",VLOOKUP(D74,计分标准!$A$2:$C$10,3,0)*VLOOKUP(E74,计分标准!$A$13:$C$19,3,0))</f>
        <v/>
      </c>
      <c r="G74" s="2"/>
      <c r="H74" s="72"/>
      <c r="I74" s="2"/>
      <c r="J74" s="2"/>
      <c r="K74" s="2"/>
      <c r="L74" s="19" t="str">
        <f>IF(OR(I74="",J74="",K74=""),"",VLOOKUP(I74,计分标准!$A$23:$C$31,3,0)*INDEX(计分标准!$B$35:$I$42,MATCH(工作量统计!J74,计分标准!$A$35:$A$42,0),MATCH(工作量统计!K74,计分标准!$B$34:$I$34,0))/100)</f>
        <v/>
      </c>
      <c r="M74" s="2"/>
      <c r="N74" s="2"/>
      <c r="O74" s="17" t="str">
        <f t="shared" si="7"/>
        <v/>
      </c>
      <c r="P74" s="17" t="str">
        <f t="shared" si="8"/>
        <v/>
      </c>
      <c r="Q74" s="59"/>
      <c r="R74" s="59"/>
      <c r="S74" s="72"/>
      <c r="T74" s="59"/>
      <c r="U74" s="59"/>
      <c r="V74" s="17" t="str">
        <f>IF(U74="","",VLOOKUP(U74,计分标准!$A$47:$C$55,3,0))</f>
        <v/>
      </c>
      <c r="W74" s="2"/>
      <c r="X74" s="2"/>
      <c r="Y74" s="72"/>
      <c r="Z74" s="2"/>
      <c r="AA74" s="2"/>
      <c r="AB74" s="2"/>
      <c r="AC74" s="78"/>
      <c r="AD74" s="78"/>
      <c r="AE74" s="44"/>
      <c r="AF74" s="17" t="str">
        <f>IF(OR(Z74="",AA74="",AB74=""),"",VLOOKUP(Z74,计分标准!$A$70:$B$73,2,0)*VLOOKUP(AA74,计分标准!$A$58:$C$61,3,0)*AB74/10)</f>
        <v/>
      </c>
      <c r="AG74" s="17" t="str">
        <f>IF(AC74="",AF74,VLOOKUP(AC74,计分标准!$A$64:$B$67,2,0)*AF74)</f>
        <v/>
      </c>
      <c r="AH74" s="17" t="str">
        <f t="shared" si="9"/>
        <v/>
      </c>
      <c r="AI74" s="2"/>
      <c r="AJ74" s="72"/>
      <c r="AK74" s="72"/>
      <c r="AL74" s="2"/>
      <c r="AM74" s="17" t="str">
        <f t="shared" si="10"/>
        <v/>
      </c>
      <c r="AN74" s="2"/>
      <c r="AO74" s="72"/>
      <c r="AP74" s="2"/>
      <c r="AQ74" s="2"/>
      <c r="AR74" s="17" t="str">
        <f t="shared" si="11"/>
        <v/>
      </c>
      <c r="AS74" s="2"/>
      <c r="AT74" s="72"/>
      <c r="AU74" s="2"/>
      <c r="AV74" s="2"/>
      <c r="AW74" s="2"/>
      <c r="AX74" s="19" t="str">
        <f>IF(OR(AU74="",AV74=""),"",INDEX(计分标准!$C$77:$E$81,MATCH(工作量统计!AU74,计分标准!$A$77:$A$81,0),MATCH(工作量统计!AV74,计分标准!$C$76:$E$76,0)))</f>
        <v/>
      </c>
      <c r="AY74" s="79" t="str">
        <f>IF(AW74="",AX74,AX74*INDEX(计分标准!$C$97:$I$101,MATCH(AU74,计分标准!$A$97:$A$101,0),MATCH(AW74,计分标准!$C$96:$I$96,0)))</f>
        <v/>
      </c>
      <c r="AZ74" s="17" t="str">
        <f t="shared" si="12"/>
        <v/>
      </c>
      <c r="BA74" s="38"/>
    </row>
    <row r="75" spans="1:53" s="4" customFormat="1" ht="21" customHeight="1">
      <c r="A75" s="2"/>
      <c r="B75" s="5"/>
      <c r="C75" s="2"/>
      <c r="D75" s="2"/>
      <c r="E75" s="2"/>
      <c r="F75" s="18" t="str">
        <f>IF(OR(D75="",E75=""),"",VLOOKUP(D75,计分标准!$A$2:$C$10,3,0)*VLOOKUP(E75,计分标准!$A$13:$C$19,3,0))</f>
        <v/>
      </c>
      <c r="G75" s="2"/>
      <c r="H75" s="72"/>
      <c r="I75" s="2"/>
      <c r="J75" s="2"/>
      <c r="K75" s="2"/>
      <c r="L75" s="19" t="str">
        <f>IF(OR(I75="",J75="",K75=""),"",VLOOKUP(I75,计分标准!$A$23:$C$31,3,0)*INDEX(计分标准!$B$35:$I$42,MATCH(工作量统计!J75,计分标准!$A$35:$A$42,0),MATCH(工作量统计!K75,计分标准!$B$34:$I$34,0))/100)</f>
        <v/>
      </c>
      <c r="M75" s="2"/>
      <c r="N75" s="2"/>
      <c r="O75" s="17" t="str">
        <f t="shared" si="7"/>
        <v/>
      </c>
      <c r="P75" s="17" t="str">
        <f t="shared" si="8"/>
        <v/>
      </c>
      <c r="Q75" s="59"/>
      <c r="R75" s="59"/>
      <c r="S75" s="72"/>
      <c r="T75" s="59"/>
      <c r="U75" s="59"/>
      <c r="V75" s="17" t="str">
        <f>IF(U75="","",VLOOKUP(U75,计分标准!$A$47:$C$55,3,0))</f>
        <v/>
      </c>
      <c r="W75" s="2"/>
      <c r="X75" s="2"/>
      <c r="Y75" s="72"/>
      <c r="Z75" s="2"/>
      <c r="AA75" s="2"/>
      <c r="AB75" s="2"/>
      <c r="AC75" s="78"/>
      <c r="AD75" s="78"/>
      <c r="AE75" s="44"/>
      <c r="AF75" s="17" t="str">
        <f>IF(OR(Z75="",AA75="",AB75=""),"",VLOOKUP(Z75,计分标准!$A$70:$B$73,2,0)*VLOOKUP(AA75,计分标准!$A$58:$C$61,3,0)*AB75/10)</f>
        <v/>
      </c>
      <c r="AG75" s="17" t="str">
        <f>IF(AC75="",AF75,VLOOKUP(AC75,计分标准!$A$64:$B$67,2,0)*AF75)</f>
        <v/>
      </c>
      <c r="AH75" s="17" t="str">
        <f t="shared" si="9"/>
        <v/>
      </c>
      <c r="AI75" s="2"/>
      <c r="AJ75" s="72"/>
      <c r="AK75" s="72"/>
      <c r="AL75" s="2"/>
      <c r="AM75" s="17" t="str">
        <f t="shared" si="10"/>
        <v/>
      </c>
      <c r="AN75" s="2"/>
      <c r="AO75" s="72"/>
      <c r="AP75" s="2"/>
      <c r="AQ75" s="2"/>
      <c r="AR75" s="17" t="str">
        <f t="shared" si="11"/>
        <v/>
      </c>
      <c r="AS75" s="2"/>
      <c r="AT75" s="72"/>
      <c r="AU75" s="2"/>
      <c r="AV75" s="2"/>
      <c r="AW75" s="2"/>
      <c r="AX75" s="19" t="str">
        <f>IF(OR(AU75="",AV75=""),"",INDEX(计分标准!$C$77:$E$81,MATCH(工作量统计!AU75,计分标准!$A$77:$A$81,0),MATCH(工作量统计!AV75,计分标准!$C$76:$E$76,0)))</f>
        <v/>
      </c>
      <c r="AY75" s="79" t="str">
        <f>IF(AW75="",AX75,AX75*INDEX(计分标准!$C$97:$I$101,MATCH(AU75,计分标准!$A$97:$A$101,0),MATCH(AW75,计分标准!$C$96:$I$96,0)))</f>
        <v/>
      </c>
      <c r="AZ75" s="17" t="str">
        <f t="shared" si="12"/>
        <v/>
      </c>
      <c r="BA75" s="38"/>
    </row>
    <row r="76" spans="1:53" s="4" customFormat="1" ht="21" customHeight="1">
      <c r="A76" s="2"/>
      <c r="B76" s="5"/>
      <c r="C76" s="2"/>
      <c r="D76" s="2"/>
      <c r="E76" s="2"/>
      <c r="F76" s="18" t="str">
        <f>IF(OR(D76="",E76=""),"",VLOOKUP(D76,计分标准!$A$2:$C$10,3,0)*VLOOKUP(E76,计分标准!$A$13:$C$19,3,0))</f>
        <v/>
      </c>
      <c r="G76" s="2"/>
      <c r="H76" s="72"/>
      <c r="I76" s="2"/>
      <c r="J76" s="2"/>
      <c r="K76" s="2"/>
      <c r="L76" s="19" t="str">
        <f>IF(OR(I76="",J76="",K76=""),"",VLOOKUP(I76,计分标准!$A$23:$C$31,3,0)*INDEX(计分标准!$B$35:$I$42,MATCH(工作量统计!J76,计分标准!$A$35:$A$42,0),MATCH(工作量统计!K76,计分标准!$B$34:$I$34,0))/100)</f>
        <v/>
      </c>
      <c r="M76" s="2"/>
      <c r="N76" s="2"/>
      <c r="O76" s="17" t="str">
        <f t="shared" si="7"/>
        <v/>
      </c>
      <c r="P76" s="17" t="str">
        <f t="shared" si="8"/>
        <v/>
      </c>
      <c r="Q76" s="59"/>
      <c r="R76" s="59"/>
      <c r="S76" s="72"/>
      <c r="T76" s="59"/>
      <c r="U76" s="59"/>
      <c r="V76" s="17" t="str">
        <f>IF(U76="","",VLOOKUP(U76,计分标准!$A$47:$C$55,3,0))</f>
        <v/>
      </c>
      <c r="W76" s="2"/>
      <c r="X76" s="2"/>
      <c r="Y76" s="72"/>
      <c r="Z76" s="2"/>
      <c r="AA76" s="2"/>
      <c r="AB76" s="2"/>
      <c r="AC76" s="78"/>
      <c r="AD76" s="78"/>
      <c r="AE76" s="44"/>
      <c r="AF76" s="17" t="str">
        <f>IF(OR(Z76="",AA76="",AB76=""),"",VLOOKUP(Z76,计分标准!$A$70:$B$73,2,0)*VLOOKUP(AA76,计分标准!$A$58:$C$61,3,0)*AB76/10)</f>
        <v/>
      </c>
      <c r="AG76" s="17" t="str">
        <f>IF(AC76="",AF76,VLOOKUP(AC76,计分标准!$A$64:$B$67,2,0)*AF76)</f>
        <v/>
      </c>
      <c r="AH76" s="17" t="str">
        <f t="shared" si="9"/>
        <v/>
      </c>
      <c r="AI76" s="2"/>
      <c r="AJ76" s="72"/>
      <c r="AK76" s="72"/>
      <c r="AL76" s="2"/>
      <c r="AM76" s="17" t="str">
        <f t="shared" si="10"/>
        <v/>
      </c>
      <c r="AN76" s="2"/>
      <c r="AO76" s="72"/>
      <c r="AP76" s="2"/>
      <c r="AQ76" s="2"/>
      <c r="AR76" s="17" t="str">
        <f t="shared" si="11"/>
        <v/>
      </c>
      <c r="AS76" s="2"/>
      <c r="AT76" s="72"/>
      <c r="AU76" s="2"/>
      <c r="AV76" s="2"/>
      <c r="AW76" s="2"/>
      <c r="AX76" s="19" t="str">
        <f>IF(OR(AU76="",AV76=""),"",INDEX(计分标准!$C$77:$E$81,MATCH(工作量统计!AU76,计分标准!$A$77:$A$81,0),MATCH(工作量统计!AV76,计分标准!$C$76:$E$76,0)))</f>
        <v/>
      </c>
      <c r="AY76" s="79" t="str">
        <f>IF(AW76="",AX76,AX76*INDEX(计分标准!$C$97:$I$101,MATCH(AU76,计分标准!$A$97:$A$101,0),MATCH(AW76,计分标准!$C$96:$I$96,0)))</f>
        <v/>
      </c>
      <c r="AZ76" s="17" t="str">
        <f t="shared" si="12"/>
        <v/>
      </c>
      <c r="BA76" s="38"/>
    </row>
    <row r="77" spans="1:53" s="4" customFormat="1" ht="21" customHeight="1">
      <c r="A77" s="2"/>
      <c r="B77" s="5"/>
      <c r="C77" s="2"/>
      <c r="D77" s="2"/>
      <c r="E77" s="2"/>
      <c r="F77" s="18" t="str">
        <f>IF(OR(D77="",E77=""),"",VLOOKUP(D77,计分标准!$A$2:$C$10,3,0)*VLOOKUP(E77,计分标准!$A$13:$C$19,3,0))</f>
        <v/>
      </c>
      <c r="G77" s="2"/>
      <c r="H77" s="72"/>
      <c r="I77" s="2"/>
      <c r="J77" s="2"/>
      <c r="K77" s="2"/>
      <c r="L77" s="19" t="str">
        <f>IF(OR(I77="",J77="",K77=""),"",VLOOKUP(I77,计分标准!$A$23:$C$31,3,0)*INDEX(计分标准!$B$35:$I$42,MATCH(工作量统计!J77,计分标准!$A$35:$A$42,0),MATCH(工作量统计!K77,计分标准!$B$34:$I$34,0))/100)</f>
        <v/>
      </c>
      <c r="M77" s="2"/>
      <c r="N77" s="2"/>
      <c r="O77" s="17" t="str">
        <f t="shared" si="7"/>
        <v/>
      </c>
      <c r="P77" s="17" t="str">
        <f t="shared" si="8"/>
        <v/>
      </c>
      <c r="Q77" s="59"/>
      <c r="R77" s="59"/>
      <c r="S77" s="72"/>
      <c r="T77" s="59"/>
      <c r="U77" s="59"/>
      <c r="V77" s="17" t="str">
        <f>IF(U77="","",VLOOKUP(U77,计分标准!$A$47:$C$55,3,0))</f>
        <v/>
      </c>
      <c r="W77" s="2"/>
      <c r="X77" s="2"/>
      <c r="Y77" s="72"/>
      <c r="Z77" s="2"/>
      <c r="AA77" s="2"/>
      <c r="AB77" s="2"/>
      <c r="AC77" s="78"/>
      <c r="AD77" s="78"/>
      <c r="AE77" s="44"/>
      <c r="AF77" s="17" t="str">
        <f>IF(OR(Z77="",AA77="",AB77=""),"",VLOOKUP(Z77,计分标准!$A$70:$B$73,2,0)*VLOOKUP(AA77,计分标准!$A$58:$C$61,3,0)*AB77/10)</f>
        <v/>
      </c>
      <c r="AG77" s="17" t="str">
        <f>IF(AC77="",AF77,VLOOKUP(AC77,计分标准!$A$64:$B$67,2,0)*AF77)</f>
        <v/>
      </c>
      <c r="AH77" s="17" t="str">
        <f t="shared" si="9"/>
        <v/>
      </c>
      <c r="AI77" s="2"/>
      <c r="AJ77" s="72"/>
      <c r="AK77" s="72"/>
      <c r="AL77" s="2"/>
      <c r="AM77" s="17" t="str">
        <f t="shared" si="10"/>
        <v/>
      </c>
      <c r="AN77" s="2"/>
      <c r="AO77" s="72"/>
      <c r="AP77" s="2"/>
      <c r="AQ77" s="2"/>
      <c r="AR77" s="17" t="str">
        <f t="shared" si="11"/>
        <v/>
      </c>
      <c r="AS77" s="2"/>
      <c r="AT77" s="72"/>
      <c r="AU77" s="2"/>
      <c r="AV77" s="2"/>
      <c r="AW77" s="2"/>
      <c r="AX77" s="19" t="str">
        <f>IF(OR(AU77="",AV77=""),"",INDEX(计分标准!$C$77:$E$81,MATCH(工作量统计!AU77,计分标准!$A$77:$A$81,0),MATCH(工作量统计!AV77,计分标准!$C$76:$E$76,0)))</f>
        <v/>
      </c>
      <c r="AY77" s="79" t="str">
        <f>IF(AW77="",AX77,AX77*INDEX(计分标准!$C$97:$I$101,MATCH(AU77,计分标准!$A$97:$A$101,0),MATCH(AW77,计分标准!$C$96:$I$96,0)))</f>
        <v/>
      </c>
      <c r="AZ77" s="17" t="str">
        <f t="shared" si="12"/>
        <v/>
      </c>
      <c r="BA77" s="38"/>
    </row>
    <row r="78" spans="1:53" s="4" customFormat="1" ht="21" customHeight="1">
      <c r="A78" s="2"/>
      <c r="B78" s="5"/>
      <c r="C78" s="2"/>
      <c r="D78" s="2"/>
      <c r="E78" s="2"/>
      <c r="F78" s="18" t="str">
        <f>IF(OR(D78="",E78=""),"",VLOOKUP(D78,计分标准!$A$2:$C$10,3,0)*VLOOKUP(E78,计分标准!$A$13:$C$19,3,0))</f>
        <v/>
      </c>
      <c r="G78" s="2"/>
      <c r="H78" s="72"/>
      <c r="I78" s="2"/>
      <c r="J78" s="2"/>
      <c r="K78" s="2"/>
      <c r="L78" s="19" t="str">
        <f>IF(OR(I78="",J78="",K78=""),"",VLOOKUP(I78,计分标准!$A$23:$C$31,3,0)*INDEX(计分标准!$B$35:$I$42,MATCH(工作量统计!J78,计分标准!$A$35:$A$42,0),MATCH(工作量统计!K78,计分标准!$B$34:$I$34,0))/100)</f>
        <v/>
      </c>
      <c r="M78" s="2"/>
      <c r="N78" s="2"/>
      <c r="O78" s="17" t="str">
        <f t="shared" si="7"/>
        <v/>
      </c>
      <c r="P78" s="17" t="str">
        <f t="shared" si="8"/>
        <v/>
      </c>
      <c r="Q78" s="59"/>
      <c r="R78" s="59"/>
      <c r="S78" s="72"/>
      <c r="T78" s="59"/>
      <c r="U78" s="59"/>
      <c r="V78" s="17" t="str">
        <f>IF(U78="","",VLOOKUP(U78,计分标准!$A$47:$C$55,3,0))</f>
        <v/>
      </c>
      <c r="W78" s="2"/>
      <c r="X78" s="2"/>
      <c r="Y78" s="72"/>
      <c r="Z78" s="2"/>
      <c r="AA78" s="2"/>
      <c r="AB78" s="2"/>
      <c r="AC78" s="78"/>
      <c r="AD78" s="78"/>
      <c r="AE78" s="44"/>
      <c r="AF78" s="17" t="str">
        <f>IF(OR(Z78="",AA78="",AB78=""),"",VLOOKUP(Z78,计分标准!$A$70:$B$73,2,0)*VLOOKUP(AA78,计分标准!$A$58:$C$61,3,0)*AB78/10)</f>
        <v/>
      </c>
      <c r="AG78" s="17" t="str">
        <f>IF(AC78="",AF78,VLOOKUP(AC78,计分标准!$A$64:$B$67,2,0)*AF78)</f>
        <v/>
      </c>
      <c r="AH78" s="17" t="str">
        <f t="shared" si="9"/>
        <v/>
      </c>
      <c r="AI78" s="2"/>
      <c r="AJ78" s="72"/>
      <c r="AK78" s="72"/>
      <c r="AL78" s="2"/>
      <c r="AM78" s="17" t="str">
        <f t="shared" si="10"/>
        <v/>
      </c>
      <c r="AN78" s="2"/>
      <c r="AO78" s="72"/>
      <c r="AP78" s="2"/>
      <c r="AQ78" s="2"/>
      <c r="AR78" s="17" t="str">
        <f t="shared" si="11"/>
        <v/>
      </c>
      <c r="AS78" s="2"/>
      <c r="AT78" s="72"/>
      <c r="AU78" s="2"/>
      <c r="AV78" s="2"/>
      <c r="AW78" s="2"/>
      <c r="AX78" s="19" t="str">
        <f>IF(OR(AU78="",AV78=""),"",INDEX(计分标准!$C$77:$E$81,MATCH(工作量统计!AU78,计分标准!$A$77:$A$81,0),MATCH(工作量统计!AV78,计分标准!$C$76:$E$76,0)))</f>
        <v/>
      </c>
      <c r="AY78" s="79" t="str">
        <f>IF(AW78="",AX78,AX78*INDEX(计分标准!$C$97:$I$101,MATCH(AU78,计分标准!$A$97:$A$101,0),MATCH(AW78,计分标准!$C$96:$I$96,0)))</f>
        <v/>
      </c>
      <c r="AZ78" s="17" t="str">
        <f t="shared" si="12"/>
        <v/>
      </c>
      <c r="BA78" s="38"/>
    </row>
    <row r="79" spans="1:53" s="4" customFormat="1" ht="21" customHeight="1">
      <c r="A79" s="2"/>
      <c r="B79" s="5"/>
      <c r="C79" s="2"/>
      <c r="D79" s="2"/>
      <c r="E79" s="2"/>
      <c r="F79" s="18" t="str">
        <f>IF(OR(D79="",E79=""),"",VLOOKUP(D79,计分标准!$A$2:$C$10,3,0)*VLOOKUP(E79,计分标准!$A$13:$C$19,3,0))</f>
        <v/>
      </c>
      <c r="G79" s="2"/>
      <c r="H79" s="72"/>
      <c r="I79" s="2"/>
      <c r="J79" s="2"/>
      <c r="K79" s="2"/>
      <c r="L79" s="19" t="str">
        <f>IF(OR(I79="",J79="",K79=""),"",VLOOKUP(I79,计分标准!$A$23:$C$31,3,0)*INDEX(计分标准!$B$35:$I$42,MATCH(工作量统计!J79,计分标准!$A$35:$A$42,0),MATCH(工作量统计!K79,计分标准!$B$34:$I$34,0))/100)</f>
        <v/>
      </c>
      <c r="M79" s="2"/>
      <c r="N79" s="2"/>
      <c r="O79" s="17" t="str">
        <f t="shared" si="7"/>
        <v/>
      </c>
      <c r="P79" s="17" t="str">
        <f t="shared" si="8"/>
        <v/>
      </c>
      <c r="Q79" s="59"/>
      <c r="R79" s="59"/>
      <c r="S79" s="72"/>
      <c r="T79" s="59"/>
      <c r="U79" s="59"/>
      <c r="V79" s="17" t="str">
        <f>IF(U79="","",VLOOKUP(U79,计分标准!$A$47:$C$55,3,0))</f>
        <v/>
      </c>
      <c r="W79" s="2"/>
      <c r="X79" s="2"/>
      <c r="Y79" s="72"/>
      <c r="Z79" s="2"/>
      <c r="AA79" s="2"/>
      <c r="AB79" s="2"/>
      <c r="AC79" s="78"/>
      <c r="AD79" s="78"/>
      <c r="AE79" s="44"/>
      <c r="AF79" s="17" t="str">
        <f>IF(OR(Z79="",AA79="",AB79=""),"",VLOOKUP(Z79,计分标准!$A$70:$B$73,2,0)*VLOOKUP(AA79,计分标准!$A$58:$C$61,3,0)*AB79/10)</f>
        <v/>
      </c>
      <c r="AG79" s="17" t="str">
        <f>IF(AC79="",AF79,VLOOKUP(AC79,计分标准!$A$64:$B$67,2,0)*AF79)</f>
        <v/>
      </c>
      <c r="AH79" s="17" t="str">
        <f t="shared" si="9"/>
        <v/>
      </c>
      <c r="AI79" s="2"/>
      <c r="AJ79" s="72"/>
      <c r="AK79" s="72"/>
      <c r="AL79" s="2"/>
      <c r="AM79" s="17" t="str">
        <f t="shared" si="10"/>
        <v/>
      </c>
      <c r="AN79" s="2"/>
      <c r="AO79" s="72"/>
      <c r="AP79" s="2"/>
      <c r="AQ79" s="2"/>
      <c r="AR79" s="17" t="str">
        <f t="shared" si="11"/>
        <v/>
      </c>
      <c r="AS79" s="2"/>
      <c r="AT79" s="72"/>
      <c r="AU79" s="2"/>
      <c r="AV79" s="2"/>
      <c r="AW79" s="2"/>
      <c r="AX79" s="19" t="str">
        <f>IF(OR(AU79="",AV79=""),"",INDEX(计分标准!$C$77:$E$81,MATCH(工作量统计!AU79,计分标准!$A$77:$A$81,0),MATCH(工作量统计!AV79,计分标准!$C$76:$E$76,0)))</f>
        <v/>
      </c>
      <c r="AY79" s="79" t="str">
        <f>IF(AW79="",AX79,AX79*INDEX(计分标准!$C$97:$I$101,MATCH(AU79,计分标准!$A$97:$A$101,0),MATCH(AW79,计分标准!$C$96:$I$96,0)))</f>
        <v/>
      </c>
      <c r="AZ79" s="17" t="str">
        <f t="shared" si="12"/>
        <v/>
      </c>
      <c r="BA79" s="38"/>
    </row>
    <row r="80" spans="1:53" s="4" customFormat="1" ht="21" customHeight="1">
      <c r="A80" s="2"/>
      <c r="B80" s="5"/>
      <c r="C80" s="2"/>
      <c r="D80" s="2"/>
      <c r="E80" s="2"/>
      <c r="F80" s="18" t="str">
        <f>IF(OR(D80="",E80=""),"",VLOOKUP(D80,计分标准!$A$2:$C$10,3,0)*VLOOKUP(E80,计分标准!$A$13:$C$19,3,0))</f>
        <v/>
      </c>
      <c r="G80" s="2"/>
      <c r="H80" s="72"/>
      <c r="I80" s="2"/>
      <c r="J80" s="2"/>
      <c r="K80" s="2"/>
      <c r="L80" s="19" t="str">
        <f>IF(OR(I80="",J80="",K80=""),"",VLOOKUP(I80,计分标准!$A$23:$C$31,3,0)*INDEX(计分标准!$B$35:$I$42,MATCH(工作量统计!J80,计分标准!$A$35:$A$42,0),MATCH(工作量统计!K80,计分标准!$B$34:$I$34,0))/100)</f>
        <v/>
      </c>
      <c r="M80" s="2"/>
      <c r="N80" s="2"/>
      <c r="O80" s="17" t="str">
        <f t="shared" si="7"/>
        <v/>
      </c>
      <c r="P80" s="17" t="str">
        <f t="shared" si="8"/>
        <v/>
      </c>
      <c r="Q80" s="59"/>
      <c r="R80" s="59"/>
      <c r="S80" s="72"/>
      <c r="T80" s="59"/>
      <c r="U80" s="59"/>
      <c r="V80" s="17" t="str">
        <f>IF(U80="","",VLOOKUP(U80,计分标准!$A$47:$C$55,3,0))</f>
        <v/>
      </c>
      <c r="W80" s="2"/>
      <c r="X80" s="2"/>
      <c r="Y80" s="72"/>
      <c r="Z80" s="2"/>
      <c r="AA80" s="2"/>
      <c r="AB80" s="2"/>
      <c r="AC80" s="78"/>
      <c r="AD80" s="78"/>
      <c r="AE80" s="44"/>
      <c r="AF80" s="17" t="str">
        <f>IF(OR(Z80="",AA80="",AB80=""),"",VLOOKUP(Z80,计分标准!$A$70:$B$73,2,0)*VLOOKUP(AA80,计分标准!$A$58:$C$61,3,0)*AB80/10)</f>
        <v/>
      </c>
      <c r="AG80" s="17" t="str">
        <f>IF(AC80="",AF80,VLOOKUP(AC80,计分标准!$A$64:$B$67,2,0)*AF80)</f>
        <v/>
      </c>
      <c r="AH80" s="17" t="str">
        <f t="shared" si="9"/>
        <v/>
      </c>
      <c r="AI80" s="2"/>
      <c r="AJ80" s="72"/>
      <c r="AK80" s="72"/>
      <c r="AL80" s="2"/>
      <c r="AM80" s="17" t="str">
        <f t="shared" si="10"/>
        <v/>
      </c>
      <c r="AN80" s="2"/>
      <c r="AO80" s="72"/>
      <c r="AP80" s="2"/>
      <c r="AQ80" s="2"/>
      <c r="AR80" s="17" t="str">
        <f t="shared" si="11"/>
        <v/>
      </c>
      <c r="AS80" s="2"/>
      <c r="AT80" s="72"/>
      <c r="AU80" s="2"/>
      <c r="AV80" s="2"/>
      <c r="AW80" s="2"/>
      <c r="AX80" s="19" t="str">
        <f>IF(OR(AU80="",AV80=""),"",INDEX(计分标准!$C$77:$E$81,MATCH(工作量统计!AU80,计分标准!$A$77:$A$81,0),MATCH(工作量统计!AV80,计分标准!$C$76:$E$76,0)))</f>
        <v/>
      </c>
      <c r="AY80" s="79" t="str">
        <f>IF(AW80="",AX80,AX80*INDEX(计分标准!$C$97:$I$101,MATCH(AU80,计分标准!$A$97:$A$101,0),MATCH(AW80,计分标准!$C$96:$I$96,0)))</f>
        <v/>
      </c>
      <c r="AZ80" s="17" t="str">
        <f t="shared" si="12"/>
        <v/>
      </c>
      <c r="BA80" s="38"/>
    </row>
    <row r="81" spans="1:53" s="4" customFormat="1" ht="21" customHeight="1">
      <c r="A81" s="2"/>
      <c r="B81" s="5"/>
      <c r="C81" s="2"/>
      <c r="D81" s="2"/>
      <c r="E81" s="2"/>
      <c r="F81" s="18" t="str">
        <f>IF(OR(D81="",E81=""),"",VLOOKUP(D81,计分标准!$A$2:$C$10,3,0)*VLOOKUP(E81,计分标准!$A$13:$C$19,3,0))</f>
        <v/>
      </c>
      <c r="G81" s="2"/>
      <c r="H81" s="72"/>
      <c r="I81" s="2"/>
      <c r="J81" s="2"/>
      <c r="K81" s="2"/>
      <c r="L81" s="19" t="str">
        <f>IF(OR(I81="",J81="",K81=""),"",VLOOKUP(I81,计分标准!$A$23:$C$31,3,0)*INDEX(计分标准!$B$35:$I$42,MATCH(工作量统计!J81,计分标准!$A$35:$A$42,0),MATCH(工作量统计!K81,计分标准!$B$34:$I$34,0))/100)</f>
        <v/>
      </c>
      <c r="M81" s="2"/>
      <c r="N81" s="2"/>
      <c r="O81" s="17" t="str">
        <f t="shared" si="7"/>
        <v/>
      </c>
      <c r="P81" s="17" t="str">
        <f t="shared" si="8"/>
        <v/>
      </c>
      <c r="Q81" s="59"/>
      <c r="R81" s="59"/>
      <c r="S81" s="72"/>
      <c r="T81" s="59"/>
      <c r="U81" s="59"/>
      <c r="V81" s="17" t="str">
        <f>IF(U81="","",VLOOKUP(U81,计分标准!$A$47:$C$55,3,0))</f>
        <v/>
      </c>
      <c r="W81" s="2"/>
      <c r="X81" s="2"/>
      <c r="Y81" s="72"/>
      <c r="Z81" s="2"/>
      <c r="AA81" s="2"/>
      <c r="AB81" s="2"/>
      <c r="AC81" s="78"/>
      <c r="AD81" s="78"/>
      <c r="AE81" s="44"/>
      <c r="AF81" s="17" t="str">
        <f>IF(OR(Z81="",AA81="",AB81=""),"",VLOOKUP(Z81,计分标准!$A$70:$B$73,2,0)*VLOOKUP(AA81,计分标准!$A$58:$C$61,3,0)*AB81/10)</f>
        <v/>
      </c>
      <c r="AG81" s="17" t="str">
        <f>IF(AC81="",AF81,VLOOKUP(AC81,计分标准!$A$64:$B$67,2,0)*AF81)</f>
        <v/>
      </c>
      <c r="AH81" s="17" t="str">
        <f t="shared" si="9"/>
        <v/>
      </c>
      <c r="AI81" s="2"/>
      <c r="AJ81" s="72"/>
      <c r="AK81" s="72"/>
      <c r="AL81" s="2"/>
      <c r="AM81" s="17" t="str">
        <f t="shared" si="10"/>
        <v/>
      </c>
      <c r="AN81" s="2"/>
      <c r="AO81" s="72"/>
      <c r="AP81" s="2"/>
      <c r="AQ81" s="2"/>
      <c r="AR81" s="17" t="str">
        <f t="shared" si="11"/>
        <v/>
      </c>
      <c r="AS81" s="2"/>
      <c r="AT81" s="72"/>
      <c r="AU81" s="2"/>
      <c r="AV81" s="2"/>
      <c r="AW81" s="2"/>
      <c r="AX81" s="19" t="str">
        <f>IF(OR(AU81="",AV81=""),"",INDEX(计分标准!$C$77:$E$81,MATCH(工作量统计!AU81,计分标准!$A$77:$A$81,0),MATCH(工作量统计!AV81,计分标准!$C$76:$E$76,0)))</f>
        <v/>
      </c>
      <c r="AY81" s="79" t="str">
        <f>IF(AW81="",AX81,AX81*INDEX(计分标准!$C$97:$I$101,MATCH(AU81,计分标准!$A$97:$A$101,0),MATCH(AW81,计分标准!$C$96:$I$96,0)))</f>
        <v/>
      </c>
      <c r="AZ81" s="17" t="str">
        <f t="shared" si="12"/>
        <v/>
      </c>
      <c r="BA81" s="38"/>
    </row>
    <row r="82" spans="1:53" s="4" customFormat="1" ht="21" customHeight="1">
      <c r="A82" s="2"/>
      <c r="B82" s="5"/>
      <c r="C82" s="2"/>
      <c r="D82" s="2"/>
      <c r="E82" s="2"/>
      <c r="F82" s="18" t="str">
        <f>IF(OR(D82="",E82=""),"",VLOOKUP(D82,计分标准!$A$2:$C$10,3,0)*VLOOKUP(E82,计分标准!$A$13:$C$19,3,0))</f>
        <v/>
      </c>
      <c r="G82" s="2"/>
      <c r="H82" s="72"/>
      <c r="I82" s="2"/>
      <c r="J82" s="2"/>
      <c r="K82" s="2"/>
      <c r="L82" s="19" t="str">
        <f>IF(OR(I82="",J82="",K82=""),"",VLOOKUP(I82,计分标准!$A$23:$C$31,3,0)*INDEX(计分标准!$B$35:$I$42,MATCH(工作量统计!J82,计分标准!$A$35:$A$42,0),MATCH(工作量统计!K82,计分标准!$B$34:$I$34,0))/100)</f>
        <v/>
      </c>
      <c r="M82" s="2"/>
      <c r="N82" s="2"/>
      <c r="O82" s="17" t="str">
        <f t="shared" si="7"/>
        <v/>
      </c>
      <c r="P82" s="17" t="str">
        <f t="shared" si="8"/>
        <v/>
      </c>
      <c r="Q82" s="59"/>
      <c r="R82" s="59"/>
      <c r="S82" s="72"/>
      <c r="T82" s="59"/>
      <c r="U82" s="59"/>
      <c r="V82" s="17" t="str">
        <f>IF(U82="","",VLOOKUP(U82,计分标准!$A$47:$C$55,3,0))</f>
        <v/>
      </c>
      <c r="W82" s="2"/>
      <c r="X82" s="2"/>
      <c r="Y82" s="72"/>
      <c r="Z82" s="2"/>
      <c r="AA82" s="2"/>
      <c r="AB82" s="2"/>
      <c r="AC82" s="78"/>
      <c r="AD82" s="78"/>
      <c r="AE82" s="44"/>
      <c r="AF82" s="17" t="str">
        <f>IF(OR(Z82="",AA82="",AB82=""),"",VLOOKUP(Z82,计分标准!$A$70:$B$73,2,0)*VLOOKUP(AA82,计分标准!$A$58:$C$61,3,0)*AB82/10)</f>
        <v/>
      </c>
      <c r="AG82" s="17" t="str">
        <f>IF(AC82="",AF82,VLOOKUP(AC82,计分标准!$A$64:$B$67,2,0)*AF82)</f>
        <v/>
      </c>
      <c r="AH82" s="17" t="str">
        <f t="shared" si="9"/>
        <v/>
      </c>
      <c r="AI82" s="2"/>
      <c r="AJ82" s="72"/>
      <c r="AK82" s="72"/>
      <c r="AL82" s="2"/>
      <c r="AM82" s="17" t="str">
        <f t="shared" si="10"/>
        <v/>
      </c>
      <c r="AN82" s="2"/>
      <c r="AO82" s="72"/>
      <c r="AP82" s="2"/>
      <c r="AQ82" s="2"/>
      <c r="AR82" s="17" t="str">
        <f t="shared" si="11"/>
        <v/>
      </c>
      <c r="AS82" s="2"/>
      <c r="AT82" s="72"/>
      <c r="AU82" s="2"/>
      <c r="AV82" s="2"/>
      <c r="AW82" s="2"/>
      <c r="AX82" s="19" t="str">
        <f>IF(OR(AU82="",AV82=""),"",INDEX(计分标准!$C$77:$E$81,MATCH(工作量统计!AU82,计分标准!$A$77:$A$81,0),MATCH(工作量统计!AV82,计分标准!$C$76:$E$76,0)))</f>
        <v/>
      </c>
      <c r="AY82" s="79" t="str">
        <f>IF(AW82="",AX82,AX82*INDEX(计分标准!$C$97:$I$101,MATCH(AU82,计分标准!$A$97:$A$101,0),MATCH(AW82,计分标准!$C$96:$I$96,0)))</f>
        <v/>
      </c>
      <c r="AZ82" s="17" t="str">
        <f t="shared" si="12"/>
        <v/>
      </c>
      <c r="BA82" s="38"/>
    </row>
    <row r="83" spans="1:53" s="4" customFormat="1" ht="21" customHeight="1">
      <c r="A83" s="2"/>
      <c r="B83" s="5"/>
      <c r="C83" s="2"/>
      <c r="D83" s="2"/>
      <c r="E83" s="2"/>
      <c r="F83" s="18" t="str">
        <f>IF(OR(D83="",E83=""),"",VLOOKUP(D83,计分标准!$A$2:$C$10,3,0)*VLOOKUP(E83,计分标准!$A$13:$C$19,3,0))</f>
        <v/>
      </c>
      <c r="G83" s="2"/>
      <c r="H83" s="72"/>
      <c r="I83" s="2"/>
      <c r="J83" s="2"/>
      <c r="K83" s="2"/>
      <c r="L83" s="19" t="str">
        <f>IF(OR(I83="",J83="",K83=""),"",VLOOKUP(I83,计分标准!$A$23:$C$31,3,0)*INDEX(计分标准!$B$35:$I$42,MATCH(工作量统计!J83,计分标准!$A$35:$A$42,0),MATCH(工作量统计!K83,计分标准!$B$34:$I$34,0))/100)</f>
        <v/>
      </c>
      <c r="M83" s="2"/>
      <c r="N83" s="2"/>
      <c r="O83" s="17" t="str">
        <f t="shared" si="7"/>
        <v/>
      </c>
      <c r="P83" s="17" t="str">
        <f t="shared" si="8"/>
        <v/>
      </c>
      <c r="Q83" s="59"/>
      <c r="R83" s="59"/>
      <c r="S83" s="72"/>
      <c r="T83" s="59"/>
      <c r="U83" s="59"/>
      <c r="V83" s="17" t="str">
        <f>IF(U83="","",VLOOKUP(U83,计分标准!$A$47:$C$55,3,0))</f>
        <v/>
      </c>
      <c r="W83" s="2"/>
      <c r="X83" s="2"/>
      <c r="Y83" s="72"/>
      <c r="Z83" s="2"/>
      <c r="AA83" s="2"/>
      <c r="AB83" s="2"/>
      <c r="AC83" s="78"/>
      <c r="AD83" s="78"/>
      <c r="AE83" s="44"/>
      <c r="AF83" s="17" t="str">
        <f>IF(OR(Z83="",AA83="",AB83=""),"",VLOOKUP(Z83,计分标准!$A$70:$B$73,2,0)*VLOOKUP(AA83,计分标准!$A$58:$C$61,3,0)*AB83/10)</f>
        <v/>
      </c>
      <c r="AG83" s="17" t="str">
        <f>IF(AC83="",AF83,VLOOKUP(AC83,计分标准!$A$64:$B$67,2,0)*AF83)</f>
        <v/>
      </c>
      <c r="AH83" s="17" t="str">
        <f t="shared" si="9"/>
        <v/>
      </c>
      <c r="AI83" s="2"/>
      <c r="AJ83" s="72"/>
      <c r="AK83" s="72"/>
      <c r="AL83" s="2"/>
      <c r="AM83" s="17" t="str">
        <f t="shared" si="10"/>
        <v/>
      </c>
      <c r="AN83" s="2"/>
      <c r="AO83" s="72"/>
      <c r="AP83" s="2"/>
      <c r="AQ83" s="2"/>
      <c r="AR83" s="17" t="str">
        <f t="shared" si="11"/>
        <v/>
      </c>
      <c r="AS83" s="2"/>
      <c r="AT83" s="72"/>
      <c r="AU83" s="2"/>
      <c r="AV83" s="2"/>
      <c r="AW83" s="2"/>
      <c r="AX83" s="19" t="str">
        <f>IF(OR(AU83="",AV83=""),"",INDEX(计分标准!$C$77:$E$81,MATCH(工作量统计!AU83,计分标准!$A$77:$A$81,0),MATCH(工作量统计!AV83,计分标准!$C$76:$E$76,0)))</f>
        <v/>
      </c>
      <c r="AY83" s="79" t="str">
        <f>IF(AW83="",AX83,AX83*INDEX(计分标准!$C$97:$I$101,MATCH(AU83,计分标准!$A$97:$A$101,0),MATCH(AW83,计分标准!$C$96:$I$96,0)))</f>
        <v/>
      </c>
      <c r="AZ83" s="17" t="str">
        <f t="shared" si="12"/>
        <v/>
      </c>
      <c r="BA83" s="38"/>
    </row>
    <row r="84" spans="1:53" s="4" customFormat="1" ht="21" customHeight="1">
      <c r="A84" s="2"/>
      <c r="B84" s="5"/>
      <c r="C84" s="2"/>
      <c r="D84" s="2"/>
      <c r="E84" s="2"/>
      <c r="F84" s="18" t="str">
        <f>IF(OR(D84="",E84=""),"",VLOOKUP(D84,计分标准!$A$2:$C$10,3,0)*VLOOKUP(E84,计分标准!$A$13:$C$19,3,0))</f>
        <v/>
      </c>
      <c r="G84" s="2"/>
      <c r="H84" s="72"/>
      <c r="I84" s="2"/>
      <c r="J84" s="2"/>
      <c r="K84" s="2"/>
      <c r="L84" s="19" t="str">
        <f>IF(OR(I84="",J84="",K84=""),"",VLOOKUP(I84,计分标准!$A$23:$C$31,3,0)*INDEX(计分标准!$B$35:$I$42,MATCH(工作量统计!J84,计分标准!$A$35:$A$42,0),MATCH(工作量统计!K84,计分标准!$B$34:$I$34,0))/100)</f>
        <v/>
      </c>
      <c r="M84" s="2"/>
      <c r="N84" s="2"/>
      <c r="O84" s="17" t="str">
        <f t="shared" si="7"/>
        <v/>
      </c>
      <c r="P84" s="17" t="str">
        <f t="shared" si="8"/>
        <v/>
      </c>
      <c r="Q84" s="59"/>
      <c r="R84" s="59"/>
      <c r="S84" s="72"/>
      <c r="T84" s="59"/>
      <c r="U84" s="59"/>
      <c r="V84" s="17" t="str">
        <f>IF(U84="","",VLOOKUP(U84,计分标准!$A$47:$C$55,3,0))</f>
        <v/>
      </c>
      <c r="W84" s="2"/>
      <c r="X84" s="2"/>
      <c r="Y84" s="72"/>
      <c r="Z84" s="2"/>
      <c r="AA84" s="2"/>
      <c r="AB84" s="2"/>
      <c r="AC84" s="78"/>
      <c r="AD84" s="78"/>
      <c r="AE84" s="44"/>
      <c r="AF84" s="17" t="str">
        <f>IF(OR(Z84="",AA84="",AB84=""),"",VLOOKUP(Z84,计分标准!$A$70:$B$73,2,0)*VLOOKUP(AA84,计分标准!$A$58:$C$61,3,0)*AB84/10)</f>
        <v/>
      </c>
      <c r="AG84" s="17" t="str">
        <f>IF(AC84="",AF84,VLOOKUP(AC84,计分标准!$A$64:$B$67,2,0)*AF84)</f>
        <v/>
      </c>
      <c r="AH84" s="17" t="str">
        <f t="shared" si="9"/>
        <v/>
      </c>
      <c r="AI84" s="2"/>
      <c r="AJ84" s="72"/>
      <c r="AK84" s="72"/>
      <c r="AL84" s="2"/>
      <c r="AM84" s="17" t="str">
        <f t="shared" si="10"/>
        <v/>
      </c>
      <c r="AN84" s="2"/>
      <c r="AO84" s="72"/>
      <c r="AP84" s="2"/>
      <c r="AQ84" s="2"/>
      <c r="AR84" s="17" t="str">
        <f t="shared" si="11"/>
        <v/>
      </c>
      <c r="AS84" s="2"/>
      <c r="AT84" s="72"/>
      <c r="AU84" s="2"/>
      <c r="AV84" s="2"/>
      <c r="AW84" s="2"/>
      <c r="AX84" s="19" t="str">
        <f>IF(OR(AU84="",AV84=""),"",INDEX(计分标准!$C$77:$E$81,MATCH(工作量统计!AU84,计分标准!$A$77:$A$81,0),MATCH(工作量统计!AV84,计分标准!$C$76:$E$76,0)))</f>
        <v/>
      </c>
      <c r="AY84" s="79" t="str">
        <f>IF(AW84="",AX84,AX84*INDEX(计分标准!$C$97:$I$101,MATCH(AU84,计分标准!$A$97:$A$101,0),MATCH(AW84,计分标准!$C$96:$I$96,0)))</f>
        <v/>
      </c>
      <c r="AZ84" s="17" t="str">
        <f t="shared" si="12"/>
        <v/>
      </c>
      <c r="BA84" s="38"/>
    </row>
    <row r="85" spans="1:53" s="4" customFormat="1" ht="21" customHeight="1">
      <c r="A85" s="2"/>
      <c r="B85" s="5"/>
      <c r="C85" s="2"/>
      <c r="D85" s="2"/>
      <c r="E85" s="2"/>
      <c r="F85" s="18" t="str">
        <f>IF(OR(D85="",E85=""),"",VLOOKUP(D85,计分标准!$A$2:$C$10,3,0)*VLOOKUP(E85,计分标准!$A$13:$C$19,3,0))</f>
        <v/>
      </c>
      <c r="G85" s="2"/>
      <c r="H85" s="72"/>
      <c r="I85" s="2"/>
      <c r="J85" s="2"/>
      <c r="K85" s="2"/>
      <c r="L85" s="19" t="str">
        <f>IF(OR(I85="",J85="",K85=""),"",VLOOKUP(I85,计分标准!$A$23:$C$31,3,0)*INDEX(计分标准!$B$35:$I$42,MATCH(工作量统计!J85,计分标准!$A$35:$A$42,0),MATCH(工作量统计!K85,计分标准!$B$34:$I$34,0))/100)</f>
        <v/>
      </c>
      <c r="M85" s="2"/>
      <c r="N85" s="2"/>
      <c r="O85" s="17" t="str">
        <f t="shared" si="7"/>
        <v/>
      </c>
      <c r="P85" s="17" t="str">
        <f t="shared" si="8"/>
        <v/>
      </c>
      <c r="Q85" s="59"/>
      <c r="R85" s="59"/>
      <c r="S85" s="72"/>
      <c r="T85" s="59"/>
      <c r="U85" s="59"/>
      <c r="V85" s="17" t="str">
        <f>IF(U85="","",VLOOKUP(U85,计分标准!$A$47:$C$55,3,0))</f>
        <v/>
      </c>
      <c r="W85" s="2"/>
      <c r="X85" s="2"/>
      <c r="Y85" s="72"/>
      <c r="Z85" s="2"/>
      <c r="AA85" s="2"/>
      <c r="AB85" s="2"/>
      <c r="AC85" s="78"/>
      <c r="AD85" s="78"/>
      <c r="AE85" s="44"/>
      <c r="AF85" s="17" t="str">
        <f>IF(OR(Z85="",AA85="",AB85=""),"",VLOOKUP(Z85,计分标准!$A$70:$B$73,2,0)*VLOOKUP(AA85,计分标准!$A$58:$C$61,3,0)*AB85/10)</f>
        <v/>
      </c>
      <c r="AG85" s="17" t="str">
        <f>IF(AC85="",AF85,VLOOKUP(AC85,计分标准!$A$64:$B$67,2,0)*AF85)</f>
        <v/>
      </c>
      <c r="AH85" s="17" t="str">
        <f t="shared" si="9"/>
        <v/>
      </c>
      <c r="AI85" s="2"/>
      <c r="AJ85" s="72"/>
      <c r="AK85" s="72"/>
      <c r="AL85" s="2"/>
      <c r="AM85" s="17" t="str">
        <f t="shared" si="10"/>
        <v/>
      </c>
      <c r="AN85" s="2"/>
      <c r="AO85" s="72"/>
      <c r="AP85" s="2"/>
      <c r="AQ85" s="2"/>
      <c r="AR85" s="17" t="str">
        <f t="shared" si="11"/>
        <v/>
      </c>
      <c r="AS85" s="2"/>
      <c r="AT85" s="72"/>
      <c r="AU85" s="2"/>
      <c r="AV85" s="2"/>
      <c r="AW85" s="2"/>
      <c r="AX85" s="19" t="str">
        <f>IF(OR(AU85="",AV85=""),"",INDEX(计分标准!$C$77:$E$81,MATCH(工作量统计!AU85,计分标准!$A$77:$A$81,0),MATCH(工作量统计!AV85,计分标准!$C$76:$E$76,0)))</f>
        <v/>
      </c>
      <c r="AY85" s="79" t="str">
        <f>IF(AW85="",AX85,AX85*INDEX(计分标准!$C$97:$I$101,MATCH(AU85,计分标准!$A$97:$A$101,0),MATCH(AW85,计分标准!$C$96:$I$96,0)))</f>
        <v/>
      </c>
      <c r="AZ85" s="17" t="str">
        <f t="shared" si="12"/>
        <v/>
      </c>
      <c r="BA85" s="38"/>
    </row>
    <row r="86" spans="1:53" s="4" customFormat="1" ht="21" customHeight="1">
      <c r="A86" s="2"/>
      <c r="B86" s="5"/>
      <c r="C86" s="2"/>
      <c r="D86" s="2"/>
      <c r="E86" s="2"/>
      <c r="F86" s="18" t="str">
        <f>IF(OR(D86="",E86=""),"",VLOOKUP(D86,计分标准!$A$2:$C$10,3,0)*VLOOKUP(E86,计分标准!$A$13:$C$19,3,0))</f>
        <v/>
      </c>
      <c r="G86" s="2"/>
      <c r="H86" s="72"/>
      <c r="I86" s="2"/>
      <c r="J86" s="2"/>
      <c r="K86" s="2"/>
      <c r="L86" s="19" t="str">
        <f>IF(OR(I86="",J86="",K86=""),"",VLOOKUP(I86,计分标准!$A$23:$C$31,3,0)*INDEX(计分标准!$B$35:$I$42,MATCH(工作量统计!J86,计分标准!$A$35:$A$42,0),MATCH(工作量统计!K86,计分标准!$B$34:$I$34,0))/100)</f>
        <v/>
      </c>
      <c r="M86" s="2"/>
      <c r="N86" s="2"/>
      <c r="O86" s="17" t="str">
        <f t="shared" si="7"/>
        <v/>
      </c>
      <c r="P86" s="17" t="str">
        <f t="shared" si="8"/>
        <v/>
      </c>
      <c r="Q86" s="59"/>
      <c r="R86" s="59"/>
      <c r="S86" s="72"/>
      <c r="T86" s="59"/>
      <c r="U86" s="59"/>
      <c r="V86" s="17" t="str">
        <f>IF(U86="","",VLOOKUP(U86,计分标准!$A$47:$C$55,3,0))</f>
        <v/>
      </c>
      <c r="W86" s="2"/>
      <c r="X86" s="2"/>
      <c r="Y86" s="72"/>
      <c r="Z86" s="2"/>
      <c r="AA86" s="2"/>
      <c r="AB86" s="2"/>
      <c r="AC86" s="78"/>
      <c r="AD86" s="78"/>
      <c r="AE86" s="44"/>
      <c r="AF86" s="17" t="str">
        <f>IF(OR(Z86="",AA86="",AB86=""),"",VLOOKUP(Z86,计分标准!$A$70:$B$73,2,0)*VLOOKUP(AA86,计分标准!$A$58:$C$61,3,0)*AB86/10)</f>
        <v/>
      </c>
      <c r="AG86" s="17" t="str">
        <f>IF(AC86="",AF86,VLOOKUP(AC86,计分标准!$A$64:$B$67,2,0)*AF86)</f>
        <v/>
      </c>
      <c r="AH86" s="17" t="str">
        <f t="shared" si="9"/>
        <v/>
      </c>
      <c r="AI86" s="2"/>
      <c r="AJ86" s="72"/>
      <c r="AK86" s="72"/>
      <c r="AL86" s="2"/>
      <c r="AM86" s="17" t="str">
        <f t="shared" si="10"/>
        <v/>
      </c>
      <c r="AN86" s="2"/>
      <c r="AO86" s="72"/>
      <c r="AP86" s="2"/>
      <c r="AQ86" s="2"/>
      <c r="AR86" s="17" t="str">
        <f t="shared" si="11"/>
        <v/>
      </c>
      <c r="AS86" s="2"/>
      <c r="AT86" s="72"/>
      <c r="AU86" s="2"/>
      <c r="AV86" s="2"/>
      <c r="AW86" s="2"/>
      <c r="AX86" s="19" t="str">
        <f>IF(OR(AU86="",AV86=""),"",INDEX(计分标准!$C$77:$E$81,MATCH(工作量统计!AU86,计分标准!$A$77:$A$81,0),MATCH(工作量统计!AV86,计分标准!$C$76:$E$76,0)))</f>
        <v/>
      </c>
      <c r="AY86" s="79" t="str">
        <f>IF(AW86="",AX86,AX86*INDEX(计分标准!$C$97:$I$101,MATCH(AU86,计分标准!$A$97:$A$101,0),MATCH(AW86,计分标准!$C$96:$I$96,0)))</f>
        <v/>
      </c>
      <c r="AZ86" s="17" t="str">
        <f t="shared" si="12"/>
        <v/>
      </c>
      <c r="BA86" s="38"/>
    </row>
    <row r="87" spans="1:53" s="4" customFormat="1" ht="21" customHeight="1">
      <c r="A87" s="2"/>
      <c r="B87" s="5"/>
      <c r="C87" s="2"/>
      <c r="D87" s="2"/>
      <c r="E87" s="2"/>
      <c r="F87" s="18" t="str">
        <f>IF(OR(D87="",E87=""),"",VLOOKUP(D87,计分标准!$A$2:$C$10,3,0)*VLOOKUP(E87,计分标准!$A$13:$C$19,3,0))</f>
        <v/>
      </c>
      <c r="G87" s="2"/>
      <c r="H87" s="72"/>
      <c r="I87" s="2"/>
      <c r="J87" s="2"/>
      <c r="K87" s="2"/>
      <c r="L87" s="19" t="str">
        <f>IF(OR(I87="",J87="",K87=""),"",VLOOKUP(I87,计分标准!$A$23:$C$31,3,0)*INDEX(计分标准!$B$35:$I$42,MATCH(工作量统计!J87,计分标准!$A$35:$A$42,0),MATCH(工作量统计!K87,计分标准!$B$34:$I$34,0))/100)</f>
        <v/>
      </c>
      <c r="M87" s="2"/>
      <c r="N87" s="2"/>
      <c r="O87" s="17" t="str">
        <f t="shared" si="7"/>
        <v/>
      </c>
      <c r="P87" s="17" t="str">
        <f t="shared" si="8"/>
        <v/>
      </c>
      <c r="Q87" s="59"/>
      <c r="R87" s="59"/>
      <c r="S87" s="72"/>
      <c r="T87" s="59"/>
      <c r="U87" s="59"/>
      <c r="V87" s="17" t="str">
        <f>IF(U87="","",VLOOKUP(U87,计分标准!$A$47:$C$55,3,0))</f>
        <v/>
      </c>
      <c r="W87" s="2"/>
      <c r="X87" s="2"/>
      <c r="Y87" s="72"/>
      <c r="Z87" s="2"/>
      <c r="AA87" s="2"/>
      <c r="AB87" s="2"/>
      <c r="AC87" s="78"/>
      <c r="AD87" s="78"/>
      <c r="AE87" s="44"/>
      <c r="AF87" s="17" t="str">
        <f>IF(OR(Z87="",AA87="",AB87=""),"",VLOOKUP(Z87,计分标准!$A$70:$B$73,2,0)*VLOOKUP(AA87,计分标准!$A$58:$C$61,3,0)*AB87/10)</f>
        <v/>
      </c>
      <c r="AG87" s="17" t="str">
        <f>IF(AC87="",AF87,VLOOKUP(AC87,计分标准!$A$64:$B$67,2,0)*AF87)</f>
        <v/>
      </c>
      <c r="AH87" s="17" t="str">
        <f t="shared" si="9"/>
        <v/>
      </c>
      <c r="AI87" s="2"/>
      <c r="AJ87" s="72"/>
      <c r="AK87" s="72"/>
      <c r="AL87" s="2"/>
      <c r="AM87" s="17" t="str">
        <f t="shared" si="10"/>
        <v/>
      </c>
      <c r="AN87" s="2"/>
      <c r="AO87" s="72"/>
      <c r="AP87" s="2"/>
      <c r="AQ87" s="2"/>
      <c r="AR87" s="17" t="str">
        <f t="shared" si="11"/>
        <v/>
      </c>
      <c r="AS87" s="2"/>
      <c r="AT87" s="72"/>
      <c r="AU87" s="2"/>
      <c r="AV87" s="2"/>
      <c r="AW87" s="2"/>
      <c r="AX87" s="19" t="str">
        <f>IF(OR(AU87="",AV87=""),"",INDEX(计分标准!$C$77:$E$81,MATCH(工作量统计!AU87,计分标准!$A$77:$A$81,0),MATCH(工作量统计!AV87,计分标准!$C$76:$E$76,0)))</f>
        <v/>
      </c>
      <c r="AY87" s="79" t="str">
        <f>IF(AW87="",AX87,AX87*INDEX(计分标准!$C$97:$I$101,MATCH(AU87,计分标准!$A$97:$A$101,0),MATCH(AW87,计分标准!$C$96:$I$96,0)))</f>
        <v/>
      </c>
      <c r="AZ87" s="17" t="str">
        <f t="shared" si="12"/>
        <v/>
      </c>
      <c r="BA87" s="38"/>
    </row>
    <row r="88" spans="1:53" s="4" customFormat="1" ht="21" customHeight="1">
      <c r="A88" s="2"/>
      <c r="B88" s="5"/>
      <c r="C88" s="2"/>
      <c r="D88" s="2"/>
      <c r="E88" s="2"/>
      <c r="F88" s="18" t="str">
        <f>IF(OR(D88="",E88=""),"",VLOOKUP(D88,计分标准!$A$2:$C$10,3,0)*VLOOKUP(E88,计分标准!$A$13:$C$19,3,0))</f>
        <v/>
      </c>
      <c r="G88" s="2"/>
      <c r="H88" s="72"/>
      <c r="I88" s="2"/>
      <c r="J88" s="2"/>
      <c r="K88" s="2"/>
      <c r="L88" s="19" t="str">
        <f>IF(OR(I88="",J88="",K88=""),"",VLOOKUP(I88,计分标准!$A$23:$C$31,3,0)*INDEX(计分标准!$B$35:$I$42,MATCH(工作量统计!J88,计分标准!$A$35:$A$42,0),MATCH(工作量统计!K88,计分标准!$B$34:$I$34,0))/100)</f>
        <v/>
      </c>
      <c r="M88" s="2"/>
      <c r="N88" s="2"/>
      <c r="O88" s="17" t="str">
        <f t="shared" si="7"/>
        <v/>
      </c>
      <c r="P88" s="17" t="str">
        <f t="shared" si="8"/>
        <v/>
      </c>
      <c r="Q88" s="59"/>
      <c r="R88" s="59"/>
      <c r="S88" s="72"/>
      <c r="T88" s="59"/>
      <c r="U88" s="59"/>
      <c r="V88" s="17" t="str">
        <f>IF(U88="","",VLOOKUP(U88,计分标准!$A$47:$C$55,3,0))</f>
        <v/>
      </c>
      <c r="W88" s="2"/>
      <c r="X88" s="2"/>
      <c r="Y88" s="72"/>
      <c r="Z88" s="2"/>
      <c r="AA88" s="2"/>
      <c r="AB88" s="2"/>
      <c r="AC88" s="78"/>
      <c r="AD88" s="78"/>
      <c r="AE88" s="44"/>
      <c r="AF88" s="17" t="str">
        <f>IF(OR(Z88="",AA88="",AB88=""),"",VLOOKUP(Z88,计分标准!$A$70:$B$73,2,0)*VLOOKUP(AA88,计分标准!$A$58:$C$61,3,0)*AB88/10)</f>
        <v/>
      </c>
      <c r="AG88" s="17" t="str">
        <f>IF(AC88="",AF88,VLOOKUP(AC88,计分标准!$A$64:$B$67,2,0)*AF88)</f>
        <v/>
      </c>
      <c r="AH88" s="17" t="str">
        <f t="shared" si="9"/>
        <v/>
      </c>
      <c r="AI88" s="2"/>
      <c r="AJ88" s="72"/>
      <c r="AK88" s="72"/>
      <c r="AL88" s="2"/>
      <c r="AM88" s="17" t="str">
        <f t="shared" si="10"/>
        <v/>
      </c>
      <c r="AN88" s="2"/>
      <c r="AO88" s="72"/>
      <c r="AP88" s="2"/>
      <c r="AQ88" s="2"/>
      <c r="AR88" s="17" t="str">
        <f t="shared" si="11"/>
        <v/>
      </c>
      <c r="AS88" s="2"/>
      <c r="AT88" s="72"/>
      <c r="AU88" s="2"/>
      <c r="AV88" s="2"/>
      <c r="AW88" s="2"/>
      <c r="AX88" s="19" t="str">
        <f>IF(OR(AU88="",AV88=""),"",INDEX(计分标准!$C$77:$E$81,MATCH(工作量统计!AU88,计分标准!$A$77:$A$81,0),MATCH(工作量统计!AV88,计分标准!$C$76:$E$76,0)))</f>
        <v/>
      </c>
      <c r="AY88" s="79" t="str">
        <f>IF(AW88="",AX88,AX88*INDEX(计分标准!$C$97:$I$101,MATCH(AU88,计分标准!$A$97:$A$101,0),MATCH(AW88,计分标准!$C$96:$I$96,0)))</f>
        <v/>
      </c>
      <c r="AZ88" s="17" t="str">
        <f t="shared" si="12"/>
        <v/>
      </c>
      <c r="BA88" s="38"/>
    </row>
    <row r="89" spans="1:53" s="4" customFormat="1" ht="21" customHeight="1">
      <c r="A89" s="2"/>
      <c r="B89" s="5"/>
      <c r="C89" s="2"/>
      <c r="D89" s="2"/>
      <c r="E89" s="2"/>
      <c r="F89" s="18" t="str">
        <f>IF(OR(D89="",E89=""),"",VLOOKUP(D89,计分标准!$A$2:$C$10,3,0)*VLOOKUP(E89,计分标准!$A$13:$C$19,3,0))</f>
        <v/>
      </c>
      <c r="G89" s="2"/>
      <c r="H89" s="72"/>
      <c r="I89" s="2"/>
      <c r="J89" s="2"/>
      <c r="K89" s="2"/>
      <c r="L89" s="19" t="str">
        <f>IF(OR(I89="",J89="",K89=""),"",VLOOKUP(I89,计分标准!$A$23:$C$31,3,0)*INDEX(计分标准!$B$35:$I$42,MATCH(工作量统计!J89,计分标准!$A$35:$A$42,0),MATCH(工作量统计!K89,计分标准!$B$34:$I$34,0))/100)</f>
        <v/>
      </c>
      <c r="M89" s="2"/>
      <c r="N89" s="2"/>
      <c r="O89" s="17" t="str">
        <f t="shared" si="7"/>
        <v/>
      </c>
      <c r="P89" s="17" t="str">
        <f t="shared" si="8"/>
        <v/>
      </c>
      <c r="Q89" s="59"/>
      <c r="R89" s="59"/>
      <c r="S89" s="72"/>
      <c r="T89" s="59"/>
      <c r="U89" s="59"/>
      <c r="V89" s="17" t="str">
        <f>IF(U89="","",VLOOKUP(U89,计分标准!$A$47:$C$55,3,0))</f>
        <v/>
      </c>
      <c r="W89" s="2"/>
      <c r="X89" s="2"/>
      <c r="Y89" s="72"/>
      <c r="Z89" s="2"/>
      <c r="AA89" s="2"/>
      <c r="AB89" s="2"/>
      <c r="AC89" s="78"/>
      <c r="AD89" s="78"/>
      <c r="AE89" s="44"/>
      <c r="AF89" s="17" t="str">
        <f>IF(OR(Z89="",AA89="",AB89=""),"",VLOOKUP(Z89,计分标准!$A$70:$B$73,2,0)*VLOOKUP(AA89,计分标准!$A$58:$C$61,3,0)*AB89/10)</f>
        <v/>
      </c>
      <c r="AG89" s="17" t="str">
        <f>IF(AC89="",AF89,VLOOKUP(AC89,计分标准!$A$64:$B$67,2,0)*AF89)</f>
        <v/>
      </c>
      <c r="AH89" s="17" t="str">
        <f t="shared" si="9"/>
        <v/>
      </c>
      <c r="AI89" s="2"/>
      <c r="AJ89" s="72"/>
      <c r="AK89" s="72"/>
      <c r="AL89" s="2"/>
      <c r="AM89" s="17" t="str">
        <f t="shared" si="10"/>
        <v/>
      </c>
      <c r="AN89" s="2"/>
      <c r="AO89" s="72"/>
      <c r="AP89" s="2"/>
      <c r="AQ89" s="2"/>
      <c r="AR89" s="17" t="str">
        <f t="shared" si="11"/>
        <v/>
      </c>
      <c r="AS89" s="2"/>
      <c r="AT89" s="72"/>
      <c r="AU89" s="2"/>
      <c r="AV89" s="2"/>
      <c r="AW89" s="2"/>
      <c r="AX89" s="19" t="str">
        <f>IF(OR(AU89="",AV89=""),"",INDEX(计分标准!$C$77:$E$81,MATCH(工作量统计!AU89,计分标准!$A$77:$A$81,0),MATCH(工作量统计!AV89,计分标准!$C$76:$E$76,0)))</f>
        <v/>
      </c>
      <c r="AY89" s="79" t="str">
        <f>IF(AW89="",AX89,AX89*INDEX(计分标准!$C$97:$I$101,MATCH(AU89,计分标准!$A$97:$A$101,0),MATCH(AW89,计分标准!$C$96:$I$96,0)))</f>
        <v/>
      </c>
      <c r="AZ89" s="17" t="str">
        <f t="shared" si="12"/>
        <v/>
      </c>
      <c r="BA89" s="38"/>
    </row>
    <row r="90" spans="1:53" s="4" customFormat="1" ht="21" customHeight="1">
      <c r="A90" s="2"/>
      <c r="B90" s="5"/>
      <c r="C90" s="2"/>
      <c r="D90" s="2"/>
      <c r="E90" s="2"/>
      <c r="F90" s="18" t="str">
        <f>IF(OR(D90="",E90=""),"",VLOOKUP(D90,计分标准!$A$2:$C$10,3,0)*VLOOKUP(E90,计分标准!$A$13:$C$19,3,0))</f>
        <v/>
      </c>
      <c r="G90" s="2"/>
      <c r="H90" s="72"/>
      <c r="I90" s="2"/>
      <c r="J90" s="2"/>
      <c r="K90" s="2"/>
      <c r="L90" s="19" t="str">
        <f>IF(OR(I90="",J90="",K90=""),"",VLOOKUP(I90,计分标准!$A$23:$C$31,3,0)*INDEX(计分标准!$B$35:$I$42,MATCH(工作量统计!J90,计分标准!$A$35:$A$42,0),MATCH(工作量统计!K90,计分标准!$B$34:$I$34,0))/100)</f>
        <v/>
      </c>
      <c r="M90" s="2"/>
      <c r="N90" s="2"/>
      <c r="O90" s="17" t="str">
        <f t="shared" si="7"/>
        <v/>
      </c>
      <c r="P90" s="17" t="str">
        <f t="shared" si="8"/>
        <v/>
      </c>
      <c r="Q90" s="59"/>
      <c r="R90" s="59"/>
      <c r="S90" s="72"/>
      <c r="T90" s="59"/>
      <c r="U90" s="59"/>
      <c r="V90" s="17" t="str">
        <f>IF(U90="","",VLOOKUP(U90,计分标准!$A$47:$C$55,3,0))</f>
        <v/>
      </c>
      <c r="W90" s="2"/>
      <c r="X90" s="2"/>
      <c r="Y90" s="72"/>
      <c r="Z90" s="2"/>
      <c r="AA90" s="2"/>
      <c r="AB90" s="2"/>
      <c r="AC90" s="78"/>
      <c r="AD90" s="78"/>
      <c r="AE90" s="44"/>
      <c r="AF90" s="17" t="str">
        <f>IF(OR(Z90="",AA90="",AB90=""),"",VLOOKUP(Z90,计分标准!$A$70:$B$73,2,0)*VLOOKUP(AA90,计分标准!$A$58:$C$61,3,0)*AB90/10)</f>
        <v/>
      </c>
      <c r="AG90" s="17" t="str">
        <f>IF(AC90="",AF90,VLOOKUP(AC90,计分标准!$A$64:$B$67,2,0)*AF90)</f>
        <v/>
      </c>
      <c r="AH90" s="17" t="str">
        <f t="shared" si="9"/>
        <v/>
      </c>
      <c r="AI90" s="2"/>
      <c r="AJ90" s="72"/>
      <c r="AK90" s="72"/>
      <c r="AL90" s="2"/>
      <c r="AM90" s="17" t="str">
        <f t="shared" si="10"/>
        <v/>
      </c>
      <c r="AN90" s="2"/>
      <c r="AO90" s="72"/>
      <c r="AP90" s="2"/>
      <c r="AQ90" s="2"/>
      <c r="AR90" s="17" t="str">
        <f t="shared" si="11"/>
        <v/>
      </c>
      <c r="AS90" s="2"/>
      <c r="AT90" s="72"/>
      <c r="AU90" s="2"/>
      <c r="AV90" s="2"/>
      <c r="AW90" s="2"/>
      <c r="AX90" s="19" t="str">
        <f>IF(OR(AU90="",AV90=""),"",INDEX(计分标准!$C$77:$E$81,MATCH(工作量统计!AU90,计分标准!$A$77:$A$81,0),MATCH(工作量统计!AV90,计分标准!$C$76:$E$76,0)))</f>
        <v/>
      </c>
      <c r="AY90" s="79" t="str">
        <f>IF(AW90="",AX90,AX90*INDEX(计分标准!$C$97:$I$101,MATCH(AU90,计分标准!$A$97:$A$101,0),MATCH(AW90,计分标准!$C$96:$I$96,0)))</f>
        <v/>
      </c>
      <c r="AZ90" s="17" t="str">
        <f t="shared" si="12"/>
        <v/>
      </c>
      <c r="BA90" s="38"/>
    </row>
    <row r="91" spans="1:53" s="4" customFormat="1" ht="21" customHeight="1">
      <c r="A91" s="2"/>
      <c r="B91" s="5"/>
      <c r="C91" s="2"/>
      <c r="D91" s="2"/>
      <c r="E91" s="2"/>
      <c r="F91" s="18" t="str">
        <f>IF(OR(D91="",E91=""),"",VLOOKUP(D91,计分标准!$A$2:$C$10,3,0)*VLOOKUP(E91,计分标准!$A$13:$C$19,3,0))</f>
        <v/>
      </c>
      <c r="G91" s="2"/>
      <c r="H91" s="72"/>
      <c r="I91" s="2"/>
      <c r="J91" s="2"/>
      <c r="K91" s="2"/>
      <c r="L91" s="19" t="str">
        <f>IF(OR(I91="",J91="",K91=""),"",VLOOKUP(I91,计分标准!$A$23:$C$31,3,0)*INDEX(计分标准!$B$35:$I$42,MATCH(工作量统计!J91,计分标准!$A$35:$A$42,0),MATCH(工作量统计!K91,计分标准!$B$34:$I$34,0))/100)</f>
        <v/>
      </c>
      <c r="M91" s="2"/>
      <c r="N91" s="2"/>
      <c r="O91" s="17" t="str">
        <f t="shared" si="7"/>
        <v/>
      </c>
      <c r="P91" s="17" t="str">
        <f t="shared" si="8"/>
        <v/>
      </c>
      <c r="Q91" s="59"/>
      <c r="R91" s="59"/>
      <c r="S91" s="72"/>
      <c r="T91" s="59"/>
      <c r="U91" s="59"/>
      <c r="V91" s="17" t="str">
        <f>IF(U91="","",VLOOKUP(U91,计分标准!$A$47:$C$55,3,0))</f>
        <v/>
      </c>
      <c r="W91" s="2"/>
      <c r="X91" s="2"/>
      <c r="Y91" s="72"/>
      <c r="Z91" s="2"/>
      <c r="AA91" s="2"/>
      <c r="AB91" s="2"/>
      <c r="AC91" s="78"/>
      <c r="AD91" s="78"/>
      <c r="AE91" s="44"/>
      <c r="AF91" s="17" t="str">
        <f>IF(OR(Z91="",AA91="",AB91=""),"",VLOOKUP(Z91,计分标准!$A$70:$B$73,2,0)*VLOOKUP(AA91,计分标准!$A$58:$C$61,3,0)*AB91/10)</f>
        <v/>
      </c>
      <c r="AG91" s="17" t="str">
        <f>IF(AC91="",AF91,VLOOKUP(AC91,计分标准!$A$64:$B$67,2,0)*AF91)</f>
        <v/>
      </c>
      <c r="AH91" s="17" t="str">
        <f t="shared" si="9"/>
        <v/>
      </c>
      <c r="AI91" s="2"/>
      <c r="AJ91" s="72"/>
      <c r="AK91" s="72"/>
      <c r="AL91" s="2"/>
      <c r="AM91" s="17" t="str">
        <f t="shared" si="10"/>
        <v/>
      </c>
      <c r="AN91" s="2"/>
      <c r="AO91" s="72"/>
      <c r="AP91" s="2"/>
      <c r="AQ91" s="2"/>
      <c r="AR91" s="17" t="str">
        <f t="shared" si="11"/>
        <v/>
      </c>
      <c r="AS91" s="2"/>
      <c r="AT91" s="72"/>
      <c r="AU91" s="2"/>
      <c r="AV91" s="2"/>
      <c r="AW91" s="2"/>
      <c r="AX91" s="19" t="str">
        <f>IF(OR(AU91="",AV91=""),"",INDEX(计分标准!$C$77:$E$81,MATCH(工作量统计!AU91,计分标准!$A$77:$A$81,0),MATCH(工作量统计!AV91,计分标准!$C$76:$E$76,0)))</f>
        <v/>
      </c>
      <c r="AY91" s="79" t="str">
        <f>IF(AW91="",AX91,AX91*INDEX(计分标准!$C$97:$I$101,MATCH(AU91,计分标准!$A$97:$A$101,0),MATCH(AW91,计分标准!$C$96:$I$96,0)))</f>
        <v/>
      </c>
      <c r="AZ91" s="17" t="str">
        <f t="shared" si="12"/>
        <v/>
      </c>
      <c r="BA91" s="38"/>
    </row>
    <row r="92" spans="1:53" s="4" customFormat="1" ht="21" customHeight="1">
      <c r="A92" s="2"/>
      <c r="B92" s="5"/>
      <c r="C92" s="2"/>
      <c r="D92" s="2"/>
      <c r="E92" s="2"/>
      <c r="F92" s="18" t="str">
        <f>IF(OR(D92="",E92=""),"",VLOOKUP(D92,计分标准!$A$2:$C$10,3,0)*VLOOKUP(E92,计分标准!$A$13:$C$19,3,0))</f>
        <v/>
      </c>
      <c r="G92" s="2"/>
      <c r="H92" s="72"/>
      <c r="I92" s="2"/>
      <c r="J92" s="2"/>
      <c r="K92" s="2"/>
      <c r="L92" s="19" t="str">
        <f>IF(OR(I92="",J92="",K92=""),"",VLOOKUP(I92,计分标准!$A$23:$C$31,3,0)*INDEX(计分标准!$B$35:$I$42,MATCH(工作量统计!J92,计分标准!$A$35:$A$42,0),MATCH(工作量统计!K92,计分标准!$B$34:$I$34,0))/100)</f>
        <v/>
      </c>
      <c r="M92" s="2"/>
      <c r="N92" s="2"/>
      <c r="O92" s="17" t="str">
        <f t="shared" si="7"/>
        <v/>
      </c>
      <c r="P92" s="17" t="str">
        <f t="shared" si="8"/>
        <v/>
      </c>
      <c r="Q92" s="59"/>
      <c r="R92" s="59"/>
      <c r="S92" s="72"/>
      <c r="T92" s="59"/>
      <c r="U92" s="59"/>
      <c r="V92" s="17" t="str">
        <f>IF(U92="","",VLOOKUP(U92,计分标准!$A$47:$C$55,3,0))</f>
        <v/>
      </c>
      <c r="W92" s="2"/>
      <c r="X92" s="2"/>
      <c r="Y92" s="72"/>
      <c r="Z92" s="2"/>
      <c r="AA92" s="2"/>
      <c r="AB92" s="2"/>
      <c r="AC92" s="78"/>
      <c r="AD92" s="78"/>
      <c r="AE92" s="44"/>
      <c r="AF92" s="17" t="str">
        <f>IF(OR(Z92="",AA92="",AB92=""),"",VLOOKUP(Z92,计分标准!$A$70:$B$73,2,0)*VLOOKUP(AA92,计分标准!$A$58:$C$61,3,0)*AB92/10)</f>
        <v/>
      </c>
      <c r="AG92" s="17" t="str">
        <f>IF(AC92="",AF92,VLOOKUP(AC92,计分标准!$A$64:$B$67,2,0)*AF92)</f>
        <v/>
      </c>
      <c r="AH92" s="17" t="str">
        <f t="shared" si="9"/>
        <v/>
      </c>
      <c r="AI92" s="2"/>
      <c r="AJ92" s="72"/>
      <c r="AK92" s="72"/>
      <c r="AL92" s="2"/>
      <c r="AM92" s="17" t="str">
        <f t="shared" si="10"/>
        <v/>
      </c>
      <c r="AN92" s="2"/>
      <c r="AO92" s="72"/>
      <c r="AP92" s="2"/>
      <c r="AQ92" s="2"/>
      <c r="AR92" s="17" t="str">
        <f t="shared" si="11"/>
        <v/>
      </c>
      <c r="AS92" s="2"/>
      <c r="AT92" s="72"/>
      <c r="AU92" s="2"/>
      <c r="AV92" s="2"/>
      <c r="AW92" s="2"/>
      <c r="AX92" s="19" t="str">
        <f>IF(OR(AU92="",AV92=""),"",INDEX(计分标准!$C$77:$E$81,MATCH(工作量统计!AU92,计分标准!$A$77:$A$81,0),MATCH(工作量统计!AV92,计分标准!$C$76:$E$76,0)))</f>
        <v/>
      </c>
      <c r="AY92" s="79" t="str">
        <f>IF(AW92="",AX92,AX92*INDEX(计分标准!$C$97:$I$101,MATCH(AU92,计分标准!$A$97:$A$101,0),MATCH(AW92,计分标准!$C$96:$I$96,0)))</f>
        <v/>
      </c>
      <c r="AZ92" s="17" t="str">
        <f t="shared" si="12"/>
        <v/>
      </c>
      <c r="BA92" s="38"/>
    </row>
    <row r="93" spans="1:53" s="4" customFormat="1" ht="21" customHeight="1">
      <c r="A93" s="2"/>
      <c r="B93" s="5"/>
      <c r="C93" s="2"/>
      <c r="D93" s="2"/>
      <c r="E93" s="2"/>
      <c r="F93" s="18" t="str">
        <f>IF(OR(D93="",E93=""),"",VLOOKUP(D93,计分标准!$A$2:$C$10,3,0)*VLOOKUP(E93,计分标准!$A$13:$C$19,3,0))</f>
        <v/>
      </c>
      <c r="G93" s="2"/>
      <c r="H93" s="72"/>
      <c r="I93" s="2"/>
      <c r="J93" s="2"/>
      <c r="K93" s="2"/>
      <c r="L93" s="19" t="str">
        <f>IF(OR(I93="",J93="",K93=""),"",VLOOKUP(I93,计分标准!$A$23:$C$31,3,0)*INDEX(计分标准!$B$35:$I$42,MATCH(工作量统计!J93,计分标准!$A$35:$A$42,0),MATCH(工作量统计!K93,计分标准!$B$34:$I$34,0))/100)</f>
        <v/>
      </c>
      <c r="M93" s="2"/>
      <c r="N93" s="2"/>
      <c r="O93" s="17" t="str">
        <f t="shared" si="7"/>
        <v/>
      </c>
      <c r="P93" s="17" t="str">
        <f t="shared" si="8"/>
        <v/>
      </c>
      <c r="Q93" s="59"/>
      <c r="R93" s="59"/>
      <c r="S93" s="72"/>
      <c r="T93" s="59"/>
      <c r="U93" s="59"/>
      <c r="V93" s="17" t="str">
        <f>IF(U93="","",VLOOKUP(U93,计分标准!$A$47:$C$55,3,0))</f>
        <v/>
      </c>
      <c r="W93" s="2"/>
      <c r="X93" s="2"/>
      <c r="Y93" s="72"/>
      <c r="Z93" s="2"/>
      <c r="AA93" s="2"/>
      <c r="AB93" s="2"/>
      <c r="AC93" s="78"/>
      <c r="AD93" s="78"/>
      <c r="AE93" s="44"/>
      <c r="AF93" s="17" t="str">
        <f>IF(OR(Z93="",AA93="",AB93=""),"",VLOOKUP(Z93,计分标准!$A$70:$B$73,2,0)*VLOOKUP(AA93,计分标准!$A$58:$C$61,3,0)*AB93/10)</f>
        <v/>
      </c>
      <c r="AG93" s="17" t="str">
        <f>IF(AC93="",AF93,VLOOKUP(AC93,计分标准!$A$64:$B$67,2,0)*AF93)</f>
        <v/>
      </c>
      <c r="AH93" s="17" t="str">
        <f t="shared" si="9"/>
        <v/>
      </c>
      <c r="AI93" s="2"/>
      <c r="AJ93" s="72"/>
      <c r="AK93" s="72"/>
      <c r="AL93" s="2"/>
      <c r="AM93" s="17" t="str">
        <f t="shared" si="10"/>
        <v/>
      </c>
      <c r="AN93" s="2"/>
      <c r="AO93" s="72"/>
      <c r="AP93" s="2"/>
      <c r="AQ93" s="2"/>
      <c r="AR93" s="17" t="str">
        <f t="shared" si="11"/>
        <v/>
      </c>
      <c r="AS93" s="2"/>
      <c r="AT93" s="72"/>
      <c r="AU93" s="2"/>
      <c r="AV93" s="2"/>
      <c r="AW93" s="2"/>
      <c r="AX93" s="19" t="str">
        <f>IF(OR(AU93="",AV93=""),"",INDEX(计分标准!$C$77:$E$81,MATCH(工作量统计!AU93,计分标准!$A$77:$A$81,0),MATCH(工作量统计!AV93,计分标准!$C$76:$E$76,0)))</f>
        <v/>
      </c>
      <c r="AY93" s="79" t="str">
        <f>IF(AW93="",AX93,AX93*INDEX(计分标准!$C$97:$I$101,MATCH(AU93,计分标准!$A$97:$A$101,0),MATCH(AW93,计分标准!$C$96:$I$96,0)))</f>
        <v/>
      </c>
      <c r="AZ93" s="17" t="str">
        <f t="shared" si="12"/>
        <v/>
      </c>
      <c r="BA93" s="38"/>
    </row>
    <row r="94" spans="1:53" s="4" customFormat="1" ht="21" customHeight="1">
      <c r="A94" s="2"/>
      <c r="B94" s="5"/>
      <c r="C94" s="2"/>
      <c r="D94" s="2"/>
      <c r="E94" s="2"/>
      <c r="F94" s="18" t="str">
        <f>IF(OR(D94="",E94=""),"",VLOOKUP(D94,计分标准!$A$2:$C$10,3,0)*VLOOKUP(E94,计分标准!$A$13:$C$19,3,0))</f>
        <v/>
      </c>
      <c r="G94" s="2"/>
      <c r="H94" s="72"/>
      <c r="I94" s="2"/>
      <c r="J94" s="2"/>
      <c r="K94" s="2"/>
      <c r="L94" s="19" t="str">
        <f>IF(OR(I94="",J94="",K94=""),"",VLOOKUP(I94,计分标准!$A$23:$C$31,3,0)*INDEX(计分标准!$B$35:$I$42,MATCH(工作量统计!J94,计分标准!$A$35:$A$42,0),MATCH(工作量统计!K94,计分标准!$B$34:$I$34,0))/100)</f>
        <v/>
      </c>
      <c r="M94" s="2"/>
      <c r="N94" s="2"/>
      <c r="O94" s="17" t="str">
        <f t="shared" si="7"/>
        <v/>
      </c>
      <c r="P94" s="17" t="str">
        <f t="shared" si="8"/>
        <v/>
      </c>
      <c r="Q94" s="59"/>
      <c r="R94" s="59"/>
      <c r="S94" s="72"/>
      <c r="T94" s="59"/>
      <c r="U94" s="59"/>
      <c r="V94" s="17" t="str">
        <f>IF(U94="","",VLOOKUP(U94,计分标准!$A$47:$C$55,3,0))</f>
        <v/>
      </c>
      <c r="W94" s="2"/>
      <c r="X94" s="2"/>
      <c r="Y94" s="72"/>
      <c r="Z94" s="2"/>
      <c r="AA94" s="2"/>
      <c r="AB94" s="2"/>
      <c r="AC94" s="78"/>
      <c r="AD94" s="78"/>
      <c r="AE94" s="44"/>
      <c r="AF94" s="17" t="str">
        <f>IF(OR(Z94="",AA94="",AB94=""),"",VLOOKUP(Z94,计分标准!$A$70:$B$73,2,0)*VLOOKUP(AA94,计分标准!$A$58:$C$61,3,0)*AB94/10)</f>
        <v/>
      </c>
      <c r="AG94" s="17" t="str">
        <f>IF(AC94="",AF94,VLOOKUP(AC94,计分标准!$A$64:$B$67,2,0)*AF94)</f>
        <v/>
      </c>
      <c r="AH94" s="17" t="str">
        <f t="shared" si="9"/>
        <v/>
      </c>
      <c r="AI94" s="2"/>
      <c r="AJ94" s="72"/>
      <c r="AK94" s="72"/>
      <c r="AL94" s="2"/>
      <c r="AM94" s="17" t="str">
        <f t="shared" si="10"/>
        <v/>
      </c>
      <c r="AN94" s="2"/>
      <c r="AO94" s="72"/>
      <c r="AP94" s="2"/>
      <c r="AQ94" s="2"/>
      <c r="AR94" s="17" t="str">
        <f t="shared" si="11"/>
        <v/>
      </c>
      <c r="AS94" s="2"/>
      <c r="AT94" s="72"/>
      <c r="AU94" s="2"/>
      <c r="AV94" s="2"/>
      <c r="AW94" s="2"/>
      <c r="AX94" s="19" t="str">
        <f>IF(OR(AU94="",AV94=""),"",INDEX(计分标准!$C$77:$E$81,MATCH(工作量统计!AU94,计分标准!$A$77:$A$81,0),MATCH(工作量统计!AV94,计分标准!$C$76:$E$76,0)))</f>
        <v/>
      </c>
      <c r="AY94" s="79" t="str">
        <f>IF(AW94="",AX94,AX94*INDEX(计分标准!$C$97:$I$101,MATCH(AU94,计分标准!$A$97:$A$101,0),MATCH(AW94,计分标准!$C$96:$I$96,0)))</f>
        <v/>
      </c>
      <c r="AZ94" s="17" t="str">
        <f t="shared" si="12"/>
        <v/>
      </c>
      <c r="BA94" s="38"/>
    </row>
    <row r="95" spans="1:53" s="4" customFormat="1" ht="21" customHeight="1">
      <c r="A95" s="2"/>
      <c r="B95" s="5"/>
      <c r="C95" s="2"/>
      <c r="D95" s="2"/>
      <c r="E95" s="2"/>
      <c r="F95" s="18" t="str">
        <f>IF(OR(D95="",E95=""),"",VLOOKUP(D95,计分标准!$A$2:$C$10,3,0)*VLOOKUP(E95,计分标准!$A$13:$C$19,3,0))</f>
        <v/>
      </c>
      <c r="G95" s="2"/>
      <c r="H95" s="72"/>
      <c r="I95" s="2"/>
      <c r="J95" s="2"/>
      <c r="K95" s="2"/>
      <c r="L95" s="19" t="str">
        <f>IF(OR(I95="",J95="",K95=""),"",VLOOKUP(I95,计分标准!$A$23:$C$31,3,0)*INDEX(计分标准!$B$35:$I$42,MATCH(工作量统计!J95,计分标准!$A$35:$A$42,0),MATCH(工作量统计!K95,计分标准!$B$34:$I$34,0))/100)</f>
        <v/>
      </c>
      <c r="M95" s="2"/>
      <c r="N95" s="2"/>
      <c r="O95" s="17" t="str">
        <f t="shared" si="7"/>
        <v/>
      </c>
      <c r="P95" s="17" t="str">
        <f t="shared" si="8"/>
        <v/>
      </c>
      <c r="Q95" s="59"/>
      <c r="R95" s="59"/>
      <c r="S95" s="72"/>
      <c r="T95" s="59"/>
      <c r="U95" s="59"/>
      <c r="V95" s="17" t="str">
        <f>IF(U95="","",VLOOKUP(U95,计分标准!$A$47:$C$55,3,0))</f>
        <v/>
      </c>
      <c r="W95" s="2"/>
      <c r="X95" s="2"/>
      <c r="Y95" s="72"/>
      <c r="Z95" s="2"/>
      <c r="AA95" s="2"/>
      <c r="AB95" s="2"/>
      <c r="AC95" s="78"/>
      <c r="AD95" s="78"/>
      <c r="AE95" s="44"/>
      <c r="AF95" s="17" t="str">
        <f>IF(OR(Z95="",AA95="",AB95=""),"",VLOOKUP(Z95,计分标准!$A$70:$B$73,2,0)*VLOOKUP(AA95,计分标准!$A$58:$C$61,3,0)*AB95/10)</f>
        <v/>
      </c>
      <c r="AG95" s="17" t="str">
        <f>IF(AC95="",AF95,VLOOKUP(AC95,计分标准!$A$64:$B$67,2,0)*AF95)</f>
        <v/>
      </c>
      <c r="AH95" s="17" t="str">
        <f t="shared" si="9"/>
        <v/>
      </c>
      <c r="AI95" s="2"/>
      <c r="AJ95" s="72"/>
      <c r="AK95" s="72"/>
      <c r="AL95" s="2"/>
      <c r="AM95" s="17" t="str">
        <f t="shared" si="10"/>
        <v/>
      </c>
      <c r="AN95" s="2"/>
      <c r="AO95" s="72"/>
      <c r="AP95" s="2"/>
      <c r="AQ95" s="2"/>
      <c r="AR95" s="17" t="str">
        <f t="shared" si="11"/>
        <v/>
      </c>
      <c r="AS95" s="2"/>
      <c r="AT95" s="72"/>
      <c r="AU95" s="2"/>
      <c r="AV95" s="2"/>
      <c r="AW95" s="2"/>
      <c r="AX95" s="19" t="str">
        <f>IF(OR(AU95="",AV95=""),"",INDEX(计分标准!$C$77:$E$81,MATCH(工作量统计!AU95,计分标准!$A$77:$A$81,0),MATCH(工作量统计!AV95,计分标准!$C$76:$E$76,0)))</f>
        <v/>
      </c>
      <c r="AY95" s="79" t="str">
        <f>IF(AW95="",AX95,AX95*INDEX(计分标准!$C$97:$I$101,MATCH(AU95,计分标准!$A$97:$A$101,0),MATCH(AW95,计分标准!$C$96:$I$96,0)))</f>
        <v/>
      </c>
      <c r="AZ95" s="17" t="str">
        <f t="shared" si="12"/>
        <v/>
      </c>
      <c r="BA95" s="38"/>
    </row>
    <row r="96" spans="1:53" s="4" customFormat="1" ht="21" customHeight="1">
      <c r="A96" s="2"/>
      <c r="B96" s="5"/>
      <c r="C96" s="2"/>
      <c r="D96" s="2"/>
      <c r="E96" s="2"/>
      <c r="F96" s="18" t="str">
        <f>IF(OR(D96="",E96=""),"",VLOOKUP(D96,计分标准!$A$2:$C$10,3,0)*VLOOKUP(E96,计分标准!$A$13:$C$19,3,0))</f>
        <v/>
      </c>
      <c r="G96" s="2"/>
      <c r="H96" s="72"/>
      <c r="I96" s="2"/>
      <c r="J96" s="2"/>
      <c r="K96" s="2"/>
      <c r="L96" s="19" t="str">
        <f>IF(OR(I96="",J96="",K96=""),"",VLOOKUP(I96,计分标准!$A$23:$C$31,3,0)*INDEX(计分标准!$B$35:$I$42,MATCH(工作量统计!J96,计分标准!$A$35:$A$42,0),MATCH(工作量统计!K96,计分标准!$B$34:$I$34,0))/100)</f>
        <v/>
      </c>
      <c r="M96" s="2"/>
      <c r="N96" s="2"/>
      <c r="O96" s="17" t="str">
        <f t="shared" si="7"/>
        <v/>
      </c>
      <c r="P96" s="17" t="str">
        <f t="shared" si="8"/>
        <v/>
      </c>
      <c r="Q96" s="59"/>
      <c r="R96" s="59"/>
      <c r="S96" s="72"/>
      <c r="T96" s="59"/>
      <c r="U96" s="59"/>
      <c r="V96" s="17" t="str">
        <f>IF(U96="","",VLOOKUP(U96,计分标准!$A$47:$C$55,3,0))</f>
        <v/>
      </c>
      <c r="W96" s="2"/>
      <c r="X96" s="2"/>
      <c r="Y96" s="72"/>
      <c r="Z96" s="2"/>
      <c r="AA96" s="2"/>
      <c r="AB96" s="2"/>
      <c r="AC96" s="78"/>
      <c r="AD96" s="78"/>
      <c r="AE96" s="44"/>
      <c r="AF96" s="17" t="str">
        <f>IF(OR(Z96="",AA96="",AB96=""),"",VLOOKUP(Z96,计分标准!$A$70:$B$73,2,0)*VLOOKUP(AA96,计分标准!$A$58:$C$61,3,0)*AB96/10)</f>
        <v/>
      </c>
      <c r="AG96" s="17" t="str">
        <f>IF(AC96="",AF96,VLOOKUP(AC96,计分标准!$A$64:$B$67,2,0)*AF96)</f>
        <v/>
      </c>
      <c r="AH96" s="17" t="str">
        <f t="shared" si="9"/>
        <v/>
      </c>
      <c r="AI96" s="2"/>
      <c r="AJ96" s="72"/>
      <c r="AK96" s="72"/>
      <c r="AL96" s="2"/>
      <c r="AM96" s="17" t="str">
        <f t="shared" si="10"/>
        <v/>
      </c>
      <c r="AN96" s="2"/>
      <c r="AO96" s="72"/>
      <c r="AP96" s="2"/>
      <c r="AQ96" s="2"/>
      <c r="AR96" s="17" t="str">
        <f t="shared" si="11"/>
        <v/>
      </c>
      <c r="AS96" s="2"/>
      <c r="AT96" s="72"/>
      <c r="AU96" s="2"/>
      <c r="AV96" s="2"/>
      <c r="AW96" s="2"/>
      <c r="AX96" s="19" t="str">
        <f>IF(OR(AU96="",AV96=""),"",INDEX(计分标准!$C$77:$E$81,MATCH(工作量统计!AU96,计分标准!$A$77:$A$81,0),MATCH(工作量统计!AV96,计分标准!$C$76:$E$76,0)))</f>
        <v/>
      </c>
      <c r="AY96" s="79" t="str">
        <f>IF(AW96="",AX96,AX96*INDEX(计分标准!$C$97:$I$101,MATCH(AU96,计分标准!$A$97:$A$101,0),MATCH(AW96,计分标准!$C$96:$I$96,0)))</f>
        <v/>
      </c>
      <c r="AZ96" s="17" t="str">
        <f t="shared" si="12"/>
        <v/>
      </c>
      <c r="BA96" s="38"/>
    </row>
    <row r="97" spans="1:53" s="4" customFormat="1" ht="21" customHeight="1">
      <c r="A97" s="2"/>
      <c r="B97" s="5"/>
      <c r="C97" s="2"/>
      <c r="D97" s="2"/>
      <c r="E97" s="2"/>
      <c r="F97" s="18" t="str">
        <f>IF(OR(D97="",E97=""),"",VLOOKUP(D97,计分标准!$A$2:$C$10,3,0)*VLOOKUP(E97,计分标准!$A$13:$C$19,3,0))</f>
        <v/>
      </c>
      <c r="G97" s="2"/>
      <c r="H97" s="72"/>
      <c r="I97" s="2"/>
      <c r="J97" s="2"/>
      <c r="K97" s="2"/>
      <c r="L97" s="19" t="str">
        <f>IF(OR(I97="",J97="",K97=""),"",VLOOKUP(I97,计分标准!$A$23:$C$31,3,0)*INDEX(计分标准!$B$35:$I$42,MATCH(工作量统计!J97,计分标准!$A$35:$A$42,0),MATCH(工作量统计!K97,计分标准!$B$34:$I$34,0))/100)</f>
        <v/>
      </c>
      <c r="M97" s="2"/>
      <c r="N97" s="2"/>
      <c r="O97" s="17" t="str">
        <f t="shared" si="7"/>
        <v/>
      </c>
      <c r="P97" s="17" t="str">
        <f t="shared" si="8"/>
        <v/>
      </c>
      <c r="Q97" s="59"/>
      <c r="R97" s="59"/>
      <c r="S97" s="72"/>
      <c r="T97" s="59"/>
      <c r="U97" s="59"/>
      <c r="V97" s="17" t="str">
        <f>IF(U97="","",VLOOKUP(U97,计分标准!$A$47:$C$55,3,0))</f>
        <v/>
      </c>
      <c r="W97" s="2"/>
      <c r="X97" s="2"/>
      <c r="Y97" s="72"/>
      <c r="Z97" s="2"/>
      <c r="AA97" s="2"/>
      <c r="AB97" s="2"/>
      <c r="AC97" s="78"/>
      <c r="AD97" s="78"/>
      <c r="AE97" s="44"/>
      <c r="AF97" s="17" t="str">
        <f>IF(OR(Z97="",AA97="",AB97=""),"",VLOOKUP(Z97,计分标准!$A$70:$B$73,2,0)*VLOOKUP(AA97,计分标准!$A$58:$C$61,3,0)*AB97/10)</f>
        <v/>
      </c>
      <c r="AG97" s="17" t="str">
        <f>IF(AC97="",AF97,VLOOKUP(AC97,计分标准!$A$64:$B$67,2,0)*AF97)</f>
        <v/>
      </c>
      <c r="AH97" s="17" t="str">
        <f t="shared" si="9"/>
        <v/>
      </c>
      <c r="AI97" s="2"/>
      <c r="AJ97" s="72"/>
      <c r="AK97" s="72"/>
      <c r="AL97" s="2"/>
      <c r="AM97" s="17" t="str">
        <f t="shared" si="10"/>
        <v/>
      </c>
      <c r="AN97" s="2"/>
      <c r="AO97" s="72"/>
      <c r="AP97" s="2"/>
      <c r="AQ97" s="2"/>
      <c r="AR97" s="17" t="str">
        <f t="shared" si="11"/>
        <v/>
      </c>
      <c r="AS97" s="2"/>
      <c r="AT97" s="72"/>
      <c r="AU97" s="2"/>
      <c r="AV97" s="2"/>
      <c r="AW97" s="2"/>
      <c r="AX97" s="19" t="str">
        <f>IF(OR(AU97="",AV97=""),"",INDEX(计分标准!$C$77:$E$81,MATCH(工作量统计!AU97,计分标准!$A$77:$A$81,0),MATCH(工作量统计!AV97,计分标准!$C$76:$E$76,0)))</f>
        <v/>
      </c>
      <c r="AY97" s="79" t="str">
        <f>IF(AW97="",AX97,AX97*INDEX(计分标准!$C$97:$I$101,MATCH(AU97,计分标准!$A$97:$A$101,0),MATCH(AW97,计分标准!$C$96:$I$96,0)))</f>
        <v/>
      </c>
      <c r="AZ97" s="17" t="str">
        <f t="shared" si="12"/>
        <v/>
      </c>
      <c r="BA97" s="38"/>
    </row>
    <row r="98" spans="1:53" s="4" customFormat="1" ht="21" customHeight="1">
      <c r="A98" s="2"/>
      <c r="B98" s="5"/>
      <c r="C98" s="2"/>
      <c r="D98" s="2"/>
      <c r="E98" s="2"/>
      <c r="F98" s="18" t="str">
        <f>IF(OR(D98="",E98=""),"",VLOOKUP(D98,计分标准!$A$2:$C$10,3,0)*VLOOKUP(E98,计分标准!$A$13:$C$19,3,0))</f>
        <v/>
      </c>
      <c r="G98" s="2"/>
      <c r="H98" s="72"/>
      <c r="I98" s="2"/>
      <c r="J98" s="2"/>
      <c r="K98" s="2"/>
      <c r="L98" s="19" t="str">
        <f>IF(OR(I98="",J98="",K98=""),"",VLOOKUP(I98,计分标准!$A$23:$C$31,3,0)*INDEX(计分标准!$B$35:$I$42,MATCH(工作量统计!J98,计分标准!$A$35:$A$42,0),MATCH(工作量统计!K98,计分标准!$B$34:$I$34,0))/100)</f>
        <v/>
      </c>
      <c r="M98" s="2"/>
      <c r="N98" s="2"/>
      <c r="O98" s="17" t="str">
        <f t="shared" si="7"/>
        <v/>
      </c>
      <c r="P98" s="17" t="str">
        <f t="shared" si="8"/>
        <v/>
      </c>
      <c r="Q98" s="59"/>
      <c r="R98" s="59"/>
      <c r="S98" s="72"/>
      <c r="T98" s="59"/>
      <c r="U98" s="59"/>
      <c r="V98" s="17" t="str">
        <f>IF(U98="","",VLOOKUP(U98,计分标准!$A$47:$C$55,3,0))</f>
        <v/>
      </c>
      <c r="W98" s="2"/>
      <c r="X98" s="2"/>
      <c r="Y98" s="72"/>
      <c r="Z98" s="2"/>
      <c r="AA98" s="2"/>
      <c r="AB98" s="2"/>
      <c r="AC98" s="78"/>
      <c r="AD98" s="78"/>
      <c r="AE98" s="44"/>
      <c r="AF98" s="17" t="str">
        <f>IF(OR(Z98="",AA98="",AB98=""),"",VLOOKUP(Z98,计分标准!$A$70:$B$73,2,0)*VLOOKUP(AA98,计分标准!$A$58:$C$61,3,0)*AB98/10)</f>
        <v/>
      </c>
      <c r="AG98" s="17" t="str">
        <f>IF(AC98="",AF98,VLOOKUP(AC98,计分标准!$A$64:$B$67,2,0)*AF98)</f>
        <v/>
      </c>
      <c r="AH98" s="17" t="str">
        <f t="shared" si="9"/>
        <v/>
      </c>
      <c r="AI98" s="2"/>
      <c r="AJ98" s="72"/>
      <c r="AK98" s="72"/>
      <c r="AL98" s="2"/>
      <c r="AM98" s="17" t="str">
        <f t="shared" si="10"/>
        <v/>
      </c>
      <c r="AN98" s="2"/>
      <c r="AO98" s="72"/>
      <c r="AP98" s="2"/>
      <c r="AQ98" s="2"/>
      <c r="AR98" s="17" t="str">
        <f t="shared" si="11"/>
        <v/>
      </c>
      <c r="AS98" s="2"/>
      <c r="AT98" s="72"/>
      <c r="AU98" s="2"/>
      <c r="AV98" s="2"/>
      <c r="AW98" s="2"/>
      <c r="AX98" s="19" t="str">
        <f>IF(OR(AU98="",AV98=""),"",INDEX(计分标准!$C$77:$E$81,MATCH(工作量统计!AU98,计分标准!$A$77:$A$81,0),MATCH(工作量统计!AV98,计分标准!$C$76:$E$76,0)))</f>
        <v/>
      </c>
      <c r="AY98" s="79" t="str">
        <f>IF(AW98="",AX98,AX98*INDEX(计分标准!$C$97:$I$101,MATCH(AU98,计分标准!$A$97:$A$101,0),MATCH(AW98,计分标准!$C$96:$I$96,0)))</f>
        <v/>
      </c>
      <c r="AZ98" s="17" t="str">
        <f t="shared" si="12"/>
        <v/>
      </c>
      <c r="BA98" s="38"/>
    </row>
    <row r="99" spans="1:53" s="4" customFormat="1" ht="21" customHeight="1">
      <c r="A99" s="2"/>
      <c r="B99" s="5"/>
      <c r="C99" s="2"/>
      <c r="D99" s="2"/>
      <c r="E99" s="2"/>
      <c r="F99" s="18" t="str">
        <f>IF(OR(D99="",E99=""),"",VLOOKUP(D99,计分标准!$A$2:$C$10,3,0)*VLOOKUP(E99,计分标准!$A$13:$C$19,3,0))</f>
        <v/>
      </c>
      <c r="G99" s="2"/>
      <c r="H99" s="72"/>
      <c r="I99" s="2"/>
      <c r="J99" s="2"/>
      <c r="K99" s="2"/>
      <c r="L99" s="19" t="str">
        <f>IF(OR(I99="",J99="",K99=""),"",VLOOKUP(I99,计分标准!$A$23:$C$31,3,0)*INDEX(计分标准!$B$35:$I$42,MATCH(工作量统计!J99,计分标准!$A$35:$A$42,0),MATCH(工作量统计!K99,计分标准!$B$34:$I$34,0))/100)</f>
        <v/>
      </c>
      <c r="M99" s="2"/>
      <c r="N99" s="2"/>
      <c r="O99" s="17" t="str">
        <f t="shared" si="7"/>
        <v/>
      </c>
      <c r="P99" s="17" t="str">
        <f t="shared" si="8"/>
        <v/>
      </c>
      <c r="Q99" s="59"/>
      <c r="R99" s="59"/>
      <c r="S99" s="72"/>
      <c r="T99" s="59"/>
      <c r="U99" s="59"/>
      <c r="V99" s="17" t="str">
        <f>IF(U99="","",VLOOKUP(U99,计分标准!$A$47:$C$55,3,0))</f>
        <v/>
      </c>
      <c r="W99" s="2"/>
      <c r="X99" s="2"/>
      <c r="Y99" s="72"/>
      <c r="Z99" s="2"/>
      <c r="AA99" s="2"/>
      <c r="AB99" s="2"/>
      <c r="AC99" s="78"/>
      <c r="AD99" s="78"/>
      <c r="AE99" s="44"/>
      <c r="AF99" s="17" t="str">
        <f>IF(OR(Z99="",AA99="",AB99=""),"",VLOOKUP(Z99,计分标准!$A$70:$B$73,2,0)*VLOOKUP(AA99,计分标准!$A$58:$C$61,3,0)*AB99/10)</f>
        <v/>
      </c>
      <c r="AG99" s="17" t="str">
        <f>IF(AC99="",AF99,VLOOKUP(AC99,计分标准!$A$64:$B$67,2,0)*AF99)</f>
        <v/>
      </c>
      <c r="AH99" s="17" t="str">
        <f t="shared" si="9"/>
        <v/>
      </c>
      <c r="AI99" s="2"/>
      <c r="AJ99" s="72"/>
      <c r="AK99" s="72"/>
      <c r="AL99" s="2"/>
      <c r="AM99" s="17" t="str">
        <f t="shared" si="10"/>
        <v/>
      </c>
      <c r="AN99" s="2"/>
      <c r="AO99" s="72"/>
      <c r="AP99" s="2"/>
      <c r="AQ99" s="2"/>
      <c r="AR99" s="17" t="str">
        <f t="shared" si="11"/>
        <v/>
      </c>
      <c r="AS99" s="2"/>
      <c r="AT99" s="72"/>
      <c r="AU99" s="2"/>
      <c r="AV99" s="2"/>
      <c r="AW99" s="2"/>
      <c r="AX99" s="19" t="str">
        <f>IF(OR(AU99="",AV99=""),"",INDEX(计分标准!$C$77:$E$81,MATCH(工作量统计!AU99,计分标准!$A$77:$A$81,0),MATCH(工作量统计!AV99,计分标准!$C$76:$E$76,0)))</f>
        <v/>
      </c>
      <c r="AY99" s="79" t="str">
        <f>IF(AW99="",AX99,AX99*INDEX(计分标准!$C$97:$I$101,MATCH(AU99,计分标准!$A$97:$A$101,0),MATCH(AW99,计分标准!$C$96:$I$96,0)))</f>
        <v/>
      </c>
      <c r="AZ99" s="17" t="str">
        <f t="shared" si="12"/>
        <v/>
      </c>
      <c r="BA99" s="38"/>
    </row>
    <row r="100" spans="1:53" s="4" customFormat="1" ht="21" customHeight="1">
      <c r="A100" s="2"/>
      <c r="B100" s="5"/>
      <c r="C100" s="2"/>
      <c r="D100" s="2"/>
      <c r="E100" s="2"/>
      <c r="F100" s="18" t="str">
        <f>IF(OR(D100="",E100=""),"",VLOOKUP(D100,计分标准!$A$2:$C$10,3,0)*VLOOKUP(E100,计分标准!$A$13:$C$19,3,0))</f>
        <v/>
      </c>
      <c r="G100" s="2"/>
      <c r="H100" s="72"/>
      <c r="I100" s="2"/>
      <c r="J100" s="2"/>
      <c r="K100" s="2"/>
      <c r="L100" s="19" t="str">
        <f>IF(OR(I100="",J100="",K100=""),"",VLOOKUP(I100,计分标准!$A$23:$C$31,3,0)*INDEX(计分标准!$B$35:$I$42,MATCH(工作量统计!J100,计分标准!$A$35:$A$42,0),MATCH(工作量统计!K100,计分标准!$B$34:$I$34,0))/100)</f>
        <v/>
      </c>
      <c r="M100" s="2"/>
      <c r="N100" s="2"/>
      <c r="O100" s="17" t="str">
        <f t="shared" si="7"/>
        <v/>
      </c>
      <c r="P100" s="17" t="str">
        <f t="shared" si="8"/>
        <v/>
      </c>
      <c r="Q100" s="59"/>
      <c r="R100" s="59"/>
      <c r="S100" s="72"/>
      <c r="T100" s="59"/>
      <c r="U100" s="59"/>
      <c r="V100" s="17" t="str">
        <f>IF(U100="","",VLOOKUP(U100,计分标准!$A$47:$C$55,3,0))</f>
        <v/>
      </c>
      <c r="W100" s="2"/>
      <c r="X100" s="2"/>
      <c r="Y100" s="72"/>
      <c r="Z100" s="2"/>
      <c r="AA100" s="2"/>
      <c r="AB100" s="2"/>
      <c r="AC100" s="78"/>
      <c r="AD100" s="78"/>
      <c r="AE100" s="44"/>
      <c r="AF100" s="17" t="str">
        <f>IF(OR(Z100="",AA100="",AB100=""),"",VLOOKUP(Z100,计分标准!$A$70:$B$73,2,0)*VLOOKUP(AA100,计分标准!$A$58:$C$61,3,0)*AB100/10)</f>
        <v/>
      </c>
      <c r="AG100" s="17" t="str">
        <f>IF(AC100="",AF100,VLOOKUP(AC100,计分标准!$A$64:$B$67,2,0)*AF100)</f>
        <v/>
      </c>
      <c r="AH100" s="17" t="str">
        <f t="shared" si="9"/>
        <v/>
      </c>
      <c r="AI100" s="2"/>
      <c r="AJ100" s="72"/>
      <c r="AK100" s="72"/>
      <c r="AL100" s="2"/>
      <c r="AM100" s="17" t="str">
        <f t="shared" si="10"/>
        <v/>
      </c>
      <c r="AN100" s="2"/>
      <c r="AO100" s="72"/>
      <c r="AP100" s="2"/>
      <c r="AQ100" s="2"/>
      <c r="AR100" s="17" t="str">
        <f t="shared" si="11"/>
        <v/>
      </c>
      <c r="AS100" s="2"/>
      <c r="AT100" s="72"/>
      <c r="AU100" s="2"/>
      <c r="AV100" s="2"/>
      <c r="AW100" s="2"/>
      <c r="AX100" s="19" t="str">
        <f>IF(OR(AU100="",AV100=""),"",INDEX(计分标准!$C$77:$E$81,MATCH(工作量统计!AU100,计分标准!$A$77:$A$81,0),MATCH(工作量统计!AV100,计分标准!$C$76:$E$76,0)))</f>
        <v/>
      </c>
      <c r="AY100" s="79" t="str">
        <f>IF(AW100="",AX100,AX100*INDEX(计分标准!$C$97:$I$101,MATCH(AU100,计分标准!$A$97:$A$101,0),MATCH(AW100,计分标准!$C$96:$I$96,0)))</f>
        <v/>
      </c>
      <c r="AZ100" s="17" t="str">
        <f t="shared" si="12"/>
        <v/>
      </c>
      <c r="BA100" s="38"/>
    </row>
    <row r="101" spans="1:53" s="4" customFormat="1" ht="21" customHeight="1">
      <c r="A101" s="2"/>
      <c r="B101" s="5"/>
      <c r="C101" s="2"/>
      <c r="D101" s="2"/>
      <c r="E101" s="2"/>
      <c r="F101" s="18" t="str">
        <f>IF(OR(D101="",E101=""),"",VLOOKUP(D101,计分标准!$A$2:$C$10,3,0)*VLOOKUP(E101,计分标准!$A$13:$C$19,3,0))</f>
        <v/>
      </c>
      <c r="G101" s="2"/>
      <c r="H101" s="72"/>
      <c r="I101" s="2"/>
      <c r="J101" s="2"/>
      <c r="K101" s="2"/>
      <c r="L101" s="19" t="str">
        <f>IF(OR(I101="",J101="",K101=""),"",VLOOKUP(I101,计分标准!$A$23:$C$31,3,0)*INDEX(计分标准!$B$35:$I$42,MATCH(工作量统计!J101,计分标准!$A$35:$A$42,0),MATCH(工作量统计!K101,计分标准!$B$34:$I$34,0))/100)</f>
        <v/>
      </c>
      <c r="M101" s="2"/>
      <c r="N101" s="2"/>
      <c r="O101" s="17" t="str">
        <f t="shared" si="7"/>
        <v/>
      </c>
      <c r="P101" s="17" t="str">
        <f t="shared" si="8"/>
        <v/>
      </c>
      <c r="Q101" s="59"/>
      <c r="R101" s="59"/>
      <c r="S101" s="72"/>
      <c r="T101" s="59"/>
      <c r="U101" s="59"/>
      <c r="V101" s="17" t="str">
        <f>IF(U101="","",VLOOKUP(U101,计分标准!$A$47:$C$55,3,0))</f>
        <v/>
      </c>
      <c r="W101" s="2"/>
      <c r="X101" s="2"/>
      <c r="Y101" s="72"/>
      <c r="Z101" s="2"/>
      <c r="AA101" s="2"/>
      <c r="AB101" s="2"/>
      <c r="AC101" s="78"/>
      <c r="AD101" s="78"/>
      <c r="AE101" s="44"/>
      <c r="AF101" s="17" t="str">
        <f>IF(OR(Z101="",AA101="",AB101=""),"",VLOOKUP(Z101,计分标准!$A$70:$B$73,2,0)*VLOOKUP(AA101,计分标准!$A$58:$C$61,3,0)*AB101/10)</f>
        <v/>
      </c>
      <c r="AG101" s="17" t="str">
        <f>IF(AC101="",AF101,VLOOKUP(AC101,计分标准!$A$64:$B$67,2,0)*AF101)</f>
        <v/>
      </c>
      <c r="AH101" s="17" t="str">
        <f t="shared" si="9"/>
        <v/>
      </c>
      <c r="AI101" s="2"/>
      <c r="AJ101" s="72"/>
      <c r="AK101" s="72"/>
      <c r="AL101" s="2"/>
      <c r="AM101" s="17" t="str">
        <f t="shared" si="10"/>
        <v/>
      </c>
      <c r="AN101" s="2"/>
      <c r="AO101" s="72"/>
      <c r="AP101" s="2"/>
      <c r="AQ101" s="2"/>
      <c r="AR101" s="17" t="str">
        <f t="shared" si="11"/>
        <v/>
      </c>
      <c r="AS101" s="2"/>
      <c r="AT101" s="72"/>
      <c r="AU101" s="2"/>
      <c r="AV101" s="2"/>
      <c r="AW101" s="2"/>
      <c r="AX101" s="19" t="str">
        <f>IF(OR(AU101="",AV101=""),"",INDEX(计分标准!$C$77:$E$81,MATCH(工作量统计!AU101,计分标准!$A$77:$A$81,0),MATCH(工作量统计!AV101,计分标准!$C$76:$E$76,0)))</f>
        <v/>
      </c>
      <c r="AY101" s="79" t="str">
        <f>IF(AW101="",AX101,AX101*INDEX(计分标准!$C$97:$I$101,MATCH(AU101,计分标准!$A$97:$A$101,0),MATCH(AW101,计分标准!$C$96:$I$96,0)))</f>
        <v/>
      </c>
      <c r="AZ101" s="17" t="str">
        <f t="shared" si="12"/>
        <v/>
      </c>
      <c r="BA101" s="38"/>
    </row>
    <row r="102" spans="1:53" s="4" customFormat="1" ht="21" customHeight="1">
      <c r="A102" s="2"/>
      <c r="B102" s="5"/>
      <c r="C102" s="2"/>
      <c r="D102" s="2"/>
      <c r="E102" s="2"/>
      <c r="F102" s="18" t="str">
        <f>IF(OR(D102="",E102=""),"",VLOOKUP(D102,计分标准!$A$2:$C$10,3,0)*VLOOKUP(E102,计分标准!$A$13:$C$19,3,0))</f>
        <v/>
      </c>
      <c r="G102" s="2"/>
      <c r="H102" s="72"/>
      <c r="I102" s="2"/>
      <c r="J102" s="2"/>
      <c r="K102" s="2"/>
      <c r="L102" s="19" t="str">
        <f>IF(OR(I102="",J102="",K102=""),"",VLOOKUP(I102,计分标准!$A$23:$C$31,3,0)*INDEX(计分标准!$B$35:$I$42,MATCH(工作量统计!J102,计分标准!$A$35:$A$42,0),MATCH(工作量统计!K102,计分标准!$B$34:$I$34,0))/100)</f>
        <v/>
      </c>
      <c r="M102" s="2"/>
      <c r="N102" s="2"/>
      <c r="O102" s="17" t="str">
        <f t="shared" si="7"/>
        <v/>
      </c>
      <c r="P102" s="17" t="str">
        <f t="shared" si="8"/>
        <v/>
      </c>
      <c r="Q102" s="59"/>
      <c r="R102" s="59"/>
      <c r="S102" s="72"/>
      <c r="T102" s="59"/>
      <c r="U102" s="59"/>
      <c r="V102" s="17" t="str">
        <f>IF(U102="","",VLOOKUP(U102,计分标准!$A$47:$C$55,3,0))</f>
        <v/>
      </c>
      <c r="W102" s="2"/>
      <c r="X102" s="2"/>
      <c r="Y102" s="72"/>
      <c r="Z102" s="2"/>
      <c r="AA102" s="2"/>
      <c r="AB102" s="2"/>
      <c r="AC102" s="78"/>
      <c r="AD102" s="78"/>
      <c r="AE102" s="44"/>
      <c r="AF102" s="17" t="str">
        <f>IF(OR(Z102="",AA102="",AB102=""),"",VLOOKUP(Z102,计分标准!$A$70:$B$73,2,0)*VLOOKUP(AA102,计分标准!$A$58:$C$61,3,0)*AB102/10)</f>
        <v/>
      </c>
      <c r="AG102" s="17" t="str">
        <f>IF(AC102="",AF102,VLOOKUP(AC102,计分标准!$A$64:$B$67,2,0)*AF102)</f>
        <v/>
      </c>
      <c r="AH102" s="17" t="str">
        <f t="shared" si="9"/>
        <v/>
      </c>
      <c r="AI102" s="2"/>
      <c r="AJ102" s="72"/>
      <c r="AK102" s="72"/>
      <c r="AL102" s="2"/>
      <c r="AM102" s="17" t="str">
        <f t="shared" si="10"/>
        <v/>
      </c>
      <c r="AN102" s="2"/>
      <c r="AO102" s="72"/>
      <c r="AP102" s="2"/>
      <c r="AQ102" s="2"/>
      <c r="AR102" s="17" t="str">
        <f t="shared" si="11"/>
        <v/>
      </c>
      <c r="AS102" s="2"/>
      <c r="AT102" s="72"/>
      <c r="AU102" s="2"/>
      <c r="AV102" s="2"/>
      <c r="AW102" s="2"/>
      <c r="AX102" s="19" t="str">
        <f>IF(OR(AU102="",AV102=""),"",INDEX(计分标准!$C$77:$E$81,MATCH(工作量统计!AU102,计分标准!$A$77:$A$81,0),MATCH(工作量统计!AV102,计分标准!$C$76:$E$76,0)))</f>
        <v/>
      </c>
      <c r="AY102" s="79" t="str">
        <f>IF(AW102="",AX102,AX102*INDEX(计分标准!$C$97:$I$101,MATCH(AU102,计分标准!$A$97:$A$101,0),MATCH(AW102,计分标准!$C$96:$I$96,0)))</f>
        <v/>
      </c>
      <c r="AZ102" s="17" t="str">
        <f t="shared" si="12"/>
        <v/>
      </c>
      <c r="BA102" s="38"/>
    </row>
    <row r="103" spans="1:53" s="4" customFormat="1" ht="21" customHeight="1">
      <c r="A103" s="2"/>
      <c r="B103" s="5"/>
      <c r="C103" s="2"/>
      <c r="D103" s="2"/>
      <c r="E103" s="2"/>
      <c r="F103" s="18" t="str">
        <f>IF(OR(D103="",E103=""),"",VLOOKUP(D103,计分标准!$A$2:$C$10,3,0)*VLOOKUP(E103,计分标准!$A$13:$C$19,3,0))</f>
        <v/>
      </c>
      <c r="G103" s="2"/>
      <c r="H103" s="72"/>
      <c r="I103" s="2"/>
      <c r="J103" s="2"/>
      <c r="K103" s="2"/>
      <c r="L103" s="19" t="str">
        <f>IF(OR(I103="",J103="",K103=""),"",VLOOKUP(I103,计分标准!$A$23:$C$31,3,0)*INDEX(计分标准!$B$35:$I$42,MATCH(工作量统计!J103,计分标准!$A$35:$A$42,0),MATCH(工作量统计!K103,计分标准!$B$34:$I$34,0))/100)</f>
        <v/>
      </c>
      <c r="M103" s="2"/>
      <c r="N103" s="2"/>
      <c r="O103" s="17" t="str">
        <f t="shared" si="7"/>
        <v/>
      </c>
      <c r="P103" s="17" t="str">
        <f t="shared" si="8"/>
        <v/>
      </c>
      <c r="Q103" s="59"/>
      <c r="R103" s="59"/>
      <c r="S103" s="72"/>
      <c r="T103" s="59"/>
      <c r="U103" s="59"/>
      <c r="V103" s="17" t="str">
        <f>IF(U103="","",VLOOKUP(U103,计分标准!$A$47:$C$55,3,0))</f>
        <v/>
      </c>
      <c r="W103" s="2"/>
      <c r="X103" s="2"/>
      <c r="Y103" s="72"/>
      <c r="Z103" s="2"/>
      <c r="AA103" s="2"/>
      <c r="AB103" s="2"/>
      <c r="AC103" s="78"/>
      <c r="AD103" s="78"/>
      <c r="AE103" s="44"/>
      <c r="AF103" s="17" t="str">
        <f>IF(OR(Z103="",AA103="",AB103=""),"",VLOOKUP(Z103,计分标准!$A$70:$B$73,2,0)*VLOOKUP(AA103,计分标准!$A$58:$C$61,3,0)*AB103/10)</f>
        <v/>
      </c>
      <c r="AG103" s="17" t="str">
        <f>IF(AC103="",AF103,VLOOKUP(AC103,计分标准!$A$64:$B$67,2,0)*AF103)</f>
        <v/>
      </c>
      <c r="AH103" s="17" t="str">
        <f t="shared" si="9"/>
        <v/>
      </c>
      <c r="AI103" s="2"/>
      <c r="AJ103" s="72"/>
      <c r="AK103" s="72"/>
      <c r="AL103" s="2"/>
      <c r="AM103" s="17" t="str">
        <f t="shared" si="10"/>
        <v/>
      </c>
      <c r="AN103" s="2"/>
      <c r="AO103" s="72"/>
      <c r="AP103" s="2"/>
      <c r="AQ103" s="2"/>
      <c r="AR103" s="17" t="str">
        <f t="shared" si="11"/>
        <v/>
      </c>
      <c r="AS103" s="2"/>
      <c r="AT103" s="72"/>
      <c r="AU103" s="2"/>
      <c r="AV103" s="2"/>
      <c r="AW103" s="2"/>
      <c r="AX103" s="19" t="str">
        <f>IF(OR(AU103="",AV103=""),"",INDEX(计分标准!$C$77:$E$81,MATCH(工作量统计!AU103,计分标准!$A$77:$A$81,0),MATCH(工作量统计!AV103,计分标准!$C$76:$E$76,0)))</f>
        <v/>
      </c>
      <c r="AY103" s="79" t="str">
        <f>IF(AW103="",AX103,AX103*INDEX(计分标准!$C$97:$I$101,MATCH(AU103,计分标准!$A$97:$A$101,0),MATCH(AW103,计分标准!$C$96:$I$96,0)))</f>
        <v/>
      </c>
      <c r="AZ103" s="17" t="str">
        <f t="shared" si="12"/>
        <v/>
      </c>
      <c r="BA103" s="38"/>
    </row>
    <row r="104" spans="1:53" s="4" customFormat="1" ht="21" customHeight="1">
      <c r="A104" s="2"/>
      <c r="B104" s="5"/>
      <c r="C104" s="2"/>
      <c r="D104" s="2"/>
      <c r="E104" s="2"/>
      <c r="F104" s="18" t="str">
        <f>IF(OR(D104="",E104=""),"",VLOOKUP(D104,计分标准!$A$2:$C$10,3,0)*VLOOKUP(E104,计分标准!$A$13:$C$19,3,0))</f>
        <v/>
      </c>
      <c r="G104" s="2"/>
      <c r="H104" s="72"/>
      <c r="I104" s="2"/>
      <c r="J104" s="2"/>
      <c r="K104" s="2"/>
      <c r="L104" s="19" t="str">
        <f>IF(OR(I104="",J104="",K104=""),"",VLOOKUP(I104,计分标准!$A$23:$C$31,3,0)*INDEX(计分标准!$B$35:$I$42,MATCH(工作量统计!J104,计分标准!$A$35:$A$42,0),MATCH(工作量统计!K104,计分标准!$B$34:$I$34,0))/100)</f>
        <v/>
      </c>
      <c r="M104" s="2"/>
      <c r="N104" s="2"/>
      <c r="O104" s="17" t="str">
        <f t="shared" si="7"/>
        <v/>
      </c>
      <c r="P104" s="17" t="str">
        <f t="shared" si="8"/>
        <v/>
      </c>
      <c r="Q104" s="59"/>
      <c r="R104" s="59"/>
      <c r="S104" s="72"/>
      <c r="T104" s="59"/>
      <c r="U104" s="59"/>
      <c r="V104" s="17" t="str">
        <f>IF(U104="","",VLOOKUP(U104,计分标准!$A$47:$C$55,3,0))</f>
        <v/>
      </c>
      <c r="W104" s="2"/>
      <c r="X104" s="2"/>
      <c r="Y104" s="72"/>
      <c r="Z104" s="2"/>
      <c r="AA104" s="2"/>
      <c r="AB104" s="2"/>
      <c r="AC104" s="78"/>
      <c r="AD104" s="78"/>
      <c r="AE104" s="44"/>
      <c r="AF104" s="17" t="str">
        <f>IF(OR(Z104="",AA104="",AB104=""),"",VLOOKUP(Z104,计分标准!$A$70:$B$73,2,0)*VLOOKUP(AA104,计分标准!$A$58:$C$61,3,0)*AB104/10)</f>
        <v/>
      </c>
      <c r="AG104" s="17" t="str">
        <f>IF(AC104="",AF104,VLOOKUP(AC104,计分标准!$A$64:$B$67,2,0)*AF104)</f>
        <v/>
      </c>
      <c r="AH104" s="17" t="str">
        <f t="shared" si="9"/>
        <v/>
      </c>
      <c r="AI104" s="2"/>
      <c r="AJ104" s="72"/>
      <c r="AK104" s="72"/>
      <c r="AL104" s="2"/>
      <c r="AM104" s="17" t="str">
        <f t="shared" si="10"/>
        <v/>
      </c>
      <c r="AN104" s="2"/>
      <c r="AO104" s="72"/>
      <c r="AP104" s="2"/>
      <c r="AQ104" s="2"/>
      <c r="AR104" s="17" t="str">
        <f t="shared" si="11"/>
        <v/>
      </c>
      <c r="AS104" s="2"/>
      <c r="AT104" s="72"/>
      <c r="AU104" s="2"/>
      <c r="AV104" s="2"/>
      <c r="AW104" s="2"/>
      <c r="AX104" s="19" t="str">
        <f>IF(OR(AU104="",AV104=""),"",INDEX(计分标准!$C$77:$E$81,MATCH(工作量统计!AU104,计分标准!$A$77:$A$81,0),MATCH(工作量统计!AV104,计分标准!$C$76:$E$76,0)))</f>
        <v/>
      </c>
      <c r="AY104" s="79" t="str">
        <f>IF(AW104="",AX104,AX104*INDEX(计分标准!$C$97:$I$101,MATCH(AU104,计分标准!$A$97:$A$101,0),MATCH(AW104,计分标准!$C$96:$I$96,0)))</f>
        <v/>
      </c>
      <c r="AZ104" s="17" t="str">
        <f t="shared" si="12"/>
        <v/>
      </c>
      <c r="BA104" s="38"/>
    </row>
    <row r="105" spans="1:53" s="4" customFormat="1" ht="21" customHeight="1">
      <c r="A105" s="2"/>
      <c r="B105" s="5"/>
      <c r="C105" s="2"/>
      <c r="D105" s="2"/>
      <c r="E105" s="2"/>
      <c r="F105" s="18" t="str">
        <f>IF(OR(D105="",E105=""),"",VLOOKUP(D105,计分标准!$A$2:$C$10,3,0)*VLOOKUP(E105,计分标准!$A$13:$C$19,3,0))</f>
        <v/>
      </c>
      <c r="G105" s="2"/>
      <c r="H105" s="72"/>
      <c r="I105" s="2"/>
      <c r="J105" s="2"/>
      <c r="K105" s="2"/>
      <c r="L105" s="19" t="str">
        <f>IF(OR(I105="",J105="",K105=""),"",VLOOKUP(I105,计分标准!$A$23:$C$31,3,0)*INDEX(计分标准!$B$35:$I$42,MATCH(工作量统计!J105,计分标准!$A$35:$A$42,0),MATCH(工作量统计!K105,计分标准!$B$34:$I$34,0))/100)</f>
        <v/>
      </c>
      <c r="M105" s="2"/>
      <c r="N105" s="2"/>
      <c r="O105" s="17" t="str">
        <f t="shared" si="7"/>
        <v/>
      </c>
      <c r="P105" s="17" t="str">
        <f t="shared" si="8"/>
        <v/>
      </c>
      <c r="Q105" s="59"/>
      <c r="R105" s="59"/>
      <c r="S105" s="72"/>
      <c r="T105" s="59"/>
      <c r="U105" s="59"/>
      <c r="V105" s="17" t="str">
        <f>IF(U105="","",VLOOKUP(U105,计分标准!$A$47:$C$55,3,0))</f>
        <v/>
      </c>
      <c r="W105" s="2"/>
      <c r="X105" s="2"/>
      <c r="Y105" s="72"/>
      <c r="Z105" s="2"/>
      <c r="AA105" s="2"/>
      <c r="AB105" s="2"/>
      <c r="AC105" s="78"/>
      <c r="AD105" s="78"/>
      <c r="AE105" s="44"/>
      <c r="AF105" s="17" t="str">
        <f>IF(OR(Z105="",AA105="",AB105=""),"",VLOOKUP(Z105,计分标准!$A$70:$B$73,2,0)*VLOOKUP(AA105,计分标准!$A$58:$C$61,3,0)*AB105/10)</f>
        <v/>
      </c>
      <c r="AG105" s="17" t="str">
        <f>IF(AC105="",AF105,VLOOKUP(AC105,计分标准!$A$64:$B$67,2,0)*AF105)</f>
        <v/>
      </c>
      <c r="AH105" s="17" t="str">
        <f t="shared" si="9"/>
        <v/>
      </c>
      <c r="AI105" s="2"/>
      <c r="AJ105" s="72"/>
      <c r="AK105" s="72"/>
      <c r="AL105" s="2"/>
      <c r="AM105" s="17" t="str">
        <f t="shared" si="10"/>
        <v/>
      </c>
      <c r="AN105" s="2"/>
      <c r="AO105" s="72"/>
      <c r="AP105" s="2"/>
      <c r="AQ105" s="2"/>
      <c r="AR105" s="17" t="str">
        <f t="shared" si="11"/>
        <v/>
      </c>
      <c r="AS105" s="2"/>
      <c r="AT105" s="72"/>
      <c r="AU105" s="2"/>
      <c r="AV105" s="2"/>
      <c r="AW105" s="2"/>
      <c r="AX105" s="19" t="str">
        <f>IF(OR(AU105="",AV105=""),"",INDEX(计分标准!$C$77:$E$81,MATCH(工作量统计!AU105,计分标准!$A$77:$A$81,0),MATCH(工作量统计!AV105,计分标准!$C$76:$E$76,0)))</f>
        <v/>
      </c>
      <c r="AY105" s="79" t="str">
        <f>IF(AW105="",AX105,AX105*INDEX(计分标准!$C$97:$I$101,MATCH(AU105,计分标准!$A$97:$A$101,0),MATCH(AW105,计分标准!$C$96:$I$96,0)))</f>
        <v/>
      </c>
      <c r="AZ105" s="17" t="str">
        <f t="shared" si="12"/>
        <v/>
      </c>
      <c r="BA105" s="38"/>
    </row>
    <row r="106" spans="1:53" s="4" customFormat="1" ht="21" customHeight="1">
      <c r="A106" s="2"/>
      <c r="B106" s="5"/>
      <c r="C106" s="2"/>
      <c r="D106" s="2"/>
      <c r="E106" s="2"/>
      <c r="F106" s="18" t="str">
        <f>IF(OR(D106="",E106=""),"",VLOOKUP(D106,计分标准!$A$2:$C$10,3,0)*VLOOKUP(E106,计分标准!$A$13:$C$19,3,0))</f>
        <v/>
      </c>
      <c r="G106" s="2"/>
      <c r="H106" s="72"/>
      <c r="I106" s="2"/>
      <c r="J106" s="2"/>
      <c r="K106" s="2"/>
      <c r="L106" s="19" t="str">
        <f>IF(OR(I106="",J106="",K106=""),"",VLOOKUP(I106,计分标准!$A$23:$C$31,3,0)*INDEX(计分标准!$B$35:$I$42,MATCH(工作量统计!J106,计分标准!$A$35:$A$42,0),MATCH(工作量统计!K106,计分标准!$B$34:$I$34,0))/100)</f>
        <v/>
      </c>
      <c r="M106" s="2"/>
      <c r="N106" s="2"/>
      <c r="O106" s="17" t="str">
        <f t="shared" si="7"/>
        <v/>
      </c>
      <c r="P106" s="17" t="str">
        <f t="shared" si="8"/>
        <v/>
      </c>
      <c r="Q106" s="59"/>
      <c r="R106" s="59"/>
      <c r="S106" s="72"/>
      <c r="T106" s="59"/>
      <c r="U106" s="59"/>
      <c r="V106" s="17" t="str">
        <f>IF(U106="","",VLOOKUP(U106,计分标准!$A$47:$C$55,3,0))</f>
        <v/>
      </c>
      <c r="W106" s="2"/>
      <c r="X106" s="2"/>
      <c r="Y106" s="72"/>
      <c r="Z106" s="2"/>
      <c r="AA106" s="2"/>
      <c r="AB106" s="2"/>
      <c r="AC106" s="78"/>
      <c r="AD106" s="78"/>
      <c r="AE106" s="44"/>
      <c r="AF106" s="17" t="str">
        <f>IF(OR(Z106="",AA106="",AB106=""),"",VLOOKUP(Z106,计分标准!$A$70:$B$73,2,0)*VLOOKUP(AA106,计分标准!$A$58:$C$61,3,0)*AB106/10)</f>
        <v/>
      </c>
      <c r="AG106" s="17" t="str">
        <f>IF(AC106="",AF106,VLOOKUP(AC106,计分标准!$A$64:$B$67,2,0)*AF106)</f>
        <v/>
      </c>
      <c r="AH106" s="17" t="str">
        <f t="shared" si="9"/>
        <v/>
      </c>
      <c r="AI106" s="2"/>
      <c r="AJ106" s="72"/>
      <c r="AK106" s="72"/>
      <c r="AL106" s="2"/>
      <c r="AM106" s="17" t="str">
        <f t="shared" si="10"/>
        <v/>
      </c>
      <c r="AN106" s="2"/>
      <c r="AO106" s="72"/>
      <c r="AP106" s="2"/>
      <c r="AQ106" s="2"/>
      <c r="AR106" s="17" t="str">
        <f t="shared" si="11"/>
        <v/>
      </c>
      <c r="AS106" s="2"/>
      <c r="AT106" s="72"/>
      <c r="AU106" s="2"/>
      <c r="AV106" s="2"/>
      <c r="AW106" s="2"/>
      <c r="AX106" s="19" t="str">
        <f>IF(OR(AU106="",AV106=""),"",INDEX(计分标准!$C$77:$E$81,MATCH(工作量统计!AU106,计分标准!$A$77:$A$81,0),MATCH(工作量统计!AV106,计分标准!$C$76:$E$76,0)))</f>
        <v/>
      </c>
      <c r="AY106" s="79" t="str">
        <f>IF(AW106="",AX106,AX106*INDEX(计分标准!$C$97:$I$101,MATCH(AU106,计分标准!$A$97:$A$101,0),MATCH(AW106,计分标准!$C$96:$I$96,0)))</f>
        <v/>
      </c>
      <c r="AZ106" s="17" t="str">
        <f t="shared" si="12"/>
        <v/>
      </c>
      <c r="BA106" s="38"/>
    </row>
    <row r="107" spans="1:53" s="4" customFormat="1" ht="21" customHeight="1">
      <c r="A107" s="2"/>
      <c r="B107" s="5"/>
      <c r="C107" s="2"/>
      <c r="D107" s="2"/>
      <c r="E107" s="2"/>
      <c r="F107" s="18" t="str">
        <f>IF(OR(D107="",E107=""),"",VLOOKUP(D107,计分标准!$A$2:$C$10,3,0)*VLOOKUP(E107,计分标准!$A$13:$C$19,3,0))</f>
        <v/>
      </c>
      <c r="G107" s="2"/>
      <c r="H107" s="72"/>
      <c r="I107" s="2"/>
      <c r="J107" s="2"/>
      <c r="K107" s="2"/>
      <c r="L107" s="19" t="str">
        <f>IF(OR(I107="",J107="",K107=""),"",VLOOKUP(I107,计分标准!$A$23:$C$31,3,0)*INDEX(计分标准!$B$35:$I$42,MATCH(工作量统计!J107,计分标准!$A$35:$A$42,0),MATCH(工作量统计!K107,计分标准!$B$34:$I$34,0))/100)</f>
        <v/>
      </c>
      <c r="M107" s="2"/>
      <c r="N107" s="2"/>
      <c r="O107" s="17" t="str">
        <f t="shared" si="7"/>
        <v/>
      </c>
      <c r="P107" s="17" t="str">
        <f t="shared" si="8"/>
        <v/>
      </c>
      <c r="Q107" s="59"/>
      <c r="R107" s="59"/>
      <c r="S107" s="72"/>
      <c r="T107" s="59"/>
      <c r="U107" s="59"/>
      <c r="V107" s="17" t="str">
        <f>IF(U107="","",VLOOKUP(U107,计分标准!$A$47:$C$55,3,0))</f>
        <v/>
      </c>
      <c r="W107" s="2"/>
      <c r="X107" s="2"/>
      <c r="Y107" s="72"/>
      <c r="Z107" s="2"/>
      <c r="AA107" s="2"/>
      <c r="AB107" s="2"/>
      <c r="AC107" s="78"/>
      <c r="AD107" s="78"/>
      <c r="AE107" s="44"/>
      <c r="AF107" s="17" t="str">
        <f>IF(OR(Z107="",AA107="",AB107=""),"",VLOOKUP(Z107,计分标准!$A$70:$B$73,2,0)*VLOOKUP(AA107,计分标准!$A$58:$C$61,3,0)*AB107/10)</f>
        <v/>
      </c>
      <c r="AG107" s="17" t="str">
        <f>IF(AC107="",AF107,VLOOKUP(AC107,计分标准!$A$64:$B$67,2,0)*AF107)</f>
        <v/>
      </c>
      <c r="AH107" s="17" t="str">
        <f t="shared" si="9"/>
        <v/>
      </c>
      <c r="AI107" s="2"/>
      <c r="AJ107" s="72"/>
      <c r="AK107" s="72"/>
      <c r="AL107" s="2"/>
      <c r="AM107" s="17" t="str">
        <f t="shared" si="10"/>
        <v/>
      </c>
      <c r="AN107" s="2"/>
      <c r="AO107" s="72"/>
      <c r="AP107" s="2"/>
      <c r="AQ107" s="2"/>
      <c r="AR107" s="17" t="str">
        <f t="shared" si="11"/>
        <v/>
      </c>
      <c r="AS107" s="2"/>
      <c r="AT107" s="72"/>
      <c r="AU107" s="2"/>
      <c r="AV107" s="2"/>
      <c r="AW107" s="2"/>
      <c r="AX107" s="19" t="str">
        <f>IF(OR(AU107="",AV107=""),"",INDEX(计分标准!$C$77:$E$81,MATCH(工作量统计!AU107,计分标准!$A$77:$A$81,0),MATCH(工作量统计!AV107,计分标准!$C$76:$E$76,0)))</f>
        <v/>
      </c>
      <c r="AY107" s="79" t="str">
        <f>IF(AW107="",AX107,AX107*INDEX(计分标准!$C$97:$I$101,MATCH(AU107,计分标准!$A$97:$A$101,0),MATCH(AW107,计分标准!$C$96:$I$96,0)))</f>
        <v/>
      </c>
      <c r="AZ107" s="17" t="str">
        <f t="shared" si="12"/>
        <v/>
      </c>
      <c r="BA107" s="38"/>
    </row>
    <row r="108" spans="1:53" s="4" customFormat="1" ht="21" customHeight="1">
      <c r="A108" s="2"/>
      <c r="B108" s="5"/>
      <c r="C108" s="2"/>
      <c r="D108" s="2"/>
      <c r="E108" s="2"/>
      <c r="F108" s="18" t="str">
        <f>IF(OR(D108="",E108=""),"",VLOOKUP(D108,计分标准!$A$2:$C$10,3,0)*VLOOKUP(E108,计分标准!$A$13:$C$19,3,0))</f>
        <v/>
      </c>
      <c r="G108" s="2"/>
      <c r="H108" s="72"/>
      <c r="I108" s="2"/>
      <c r="J108" s="2"/>
      <c r="K108" s="2"/>
      <c r="L108" s="19" t="str">
        <f>IF(OR(I108="",J108="",K108=""),"",VLOOKUP(I108,计分标准!$A$23:$C$31,3,0)*INDEX(计分标准!$B$35:$I$42,MATCH(工作量统计!J108,计分标准!$A$35:$A$42,0),MATCH(工作量统计!K108,计分标准!$B$34:$I$34,0))/100)</f>
        <v/>
      </c>
      <c r="M108" s="2"/>
      <c r="N108" s="2"/>
      <c r="O108" s="17" t="str">
        <f t="shared" si="7"/>
        <v/>
      </c>
      <c r="P108" s="17" t="str">
        <f t="shared" si="8"/>
        <v/>
      </c>
      <c r="Q108" s="59"/>
      <c r="R108" s="59"/>
      <c r="S108" s="72"/>
      <c r="T108" s="59"/>
      <c r="U108" s="59"/>
      <c r="V108" s="17" t="str">
        <f>IF(U108="","",VLOOKUP(U108,计分标准!$A$47:$C$55,3,0))</f>
        <v/>
      </c>
      <c r="W108" s="2"/>
      <c r="X108" s="2"/>
      <c r="Y108" s="72"/>
      <c r="Z108" s="2"/>
      <c r="AA108" s="2"/>
      <c r="AB108" s="2"/>
      <c r="AC108" s="78"/>
      <c r="AD108" s="78"/>
      <c r="AE108" s="44"/>
      <c r="AF108" s="17" t="str">
        <f>IF(OR(Z108="",AA108="",AB108=""),"",VLOOKUP(Z108,计分标准!$A$70:$B$73,2,0)*VLOOKUP(AA108,计分标准!$A$58:$C$61,3,0)*AB108/10)</f>
        <v/>
      </c>
      <c r="AG108" s="17" t="str">
        <f>IF(AC108="",AF108,VLOOKUP(AC108,计分标准!$A$64:$B$67,2,0)*AF108)</f>
        <v/>
      </c>
      <c r="AH108" s="17" t="str">
        <f t="shared" si="9"/>
        <v/>
      </c>
      <c r="AI108" s="2"/>
      <c r="AJ108" s="72"/>
      <c r="AK108" s="72"/>
      <c r="AL108" s="2"/>
      <c r="AM108" s="17" t="str">
        <f t="shared" si="10"/>
        <v/>
      </c>
      <c r="AN108" s="2"/>
      <c r="AO108" s="72"/>
      <c r="AP108" s="2"/>
      <c r="AQ108" s="2"/>
      <c r="AR108" s="17" t="str">
        <f t="shared" si="11"/>
        <v/>
      </c>
      <c r="AS108" s="2"/>
      <c r="AT108" s="72"/>
      <c r="AU108" s="2"/>
      <c r="AV108" s="2"/>
      <c r="AW108" s="2"/>
      <c r="AX108" s="19" t="str">
        <f>IF(OR(AU108="",AV108=""),"",INDEX(计分标准!$C$77:$E$81,MATCH(工作量统计!AU108,计分标准!$A$77:$A$81,0),MATCH(工作量统计!AV108,计分标准!$C$76:$E$76,0)))</f>
        <v/>
      </c>
      <c r="AY108" s="79" t="str">
        <f>IF(AW108="",AX108,AX108*INDEX(计分标准!$C$97:$I$101,MATCH(AU108,计分标准!$A$97:$A$101,0),MATCH(AW108,计分标准!$C$96:$I$96,0)))</f>
        <v/>
      </c>
      <c r="AZ108" s="17" t="str">
        <f t="shared" si="12"/>
        <v/>
      </c>
      <c r="BA108" s="38"/>
    </row>
    <row r="109" spans="1:53" s="4" customFormat="1" ht="21" customHeight="1">
      <c r="A109" s="2"/>
      <c r="B109" s="5"/>
      <c r="C109" s="2"/>
      <c r="D109" s="2"/>
      <c r="E109" s="2"/>
      <c r="F109" s="18" t="str">
        <f>IF(OR(D109="",E109=""),"",VLOOKUP(D109,计分标准!$A$2:$C$10,3,0)*VLOOKUP(E109,计分标准!$A$13:$C$19,3,0))</f>
        <v/>
      </c>
      <c r="G109" s="2"/>
      <c r="H109" s="72"/>
      <c r="I109" s="2"/>
      <c r="J109" s="2"/>
      <c r="K109" s="2"/>
      <c r="L109" s="19" t="str">
        <f>IF(OR(I109="",J109="",K109=""),"",VLOOKUP(I109,计分标准!$A$23:$C$31,3,0)*INDEX(计分标准!$B$35:$I$42,MATCH(工作量统计!J109,计分标准!$A$35:$A$42,0),MATCH(工作量统计!K109,计分标准!$B$34:$I$34,0))/100)</f>
        <v/>
      </c>
      <c r="M109" s="2"/>
      <c r="N109" s="2"/>
      <c r="O109" s="17" t="str">
        <f t="shared" si="7"/>
        <v/>
      </c>
      <c r="P109" s="17" t="str">
        <f t="shared" si="8"/>
        <v/>
      </c>
      <c r="Q109" s="59"/>
      <c r="R109" s="59"/>
      <c r="S109" s="72"/>
      <c r="T109" s="59"/>
      <c r="U109" s="59"/>
      <c r="V109" s="17" t="str">
        <f>IF(U109="","",VLOOKUP(U109,计分标准!$A$47:$C$55,3,0))</f>
        <v/>
      </c>
      <c r="W109" s="2"/>
      <c r="X109" s="2"/>
      <c r="Y109" s="72"/>
      <c r="Z109" s="2"/>
      <c r="AA109" s="2"/>
      <c r="AB109" s="2"/>
      <c r="AC109" s="78"/>
      <c r="AD109" s="78"/>
      <c r="AE109" s="44"/>
      <c r="AF109" s="17" t="str">
        <f>IF(OR(Z109="",AA109="",AB109=""),"",VLOOKUP(Z109,计分标准!$A$70:$B$73,2,0)*VLOOKUP(AA109,计分标准!$A$58:$C$61,3,0)*AB109/10)</f>
        <v/>
      </c>
      <c r="AG109" s="17" t="str">
        <f>IF(AC109="",AF109,VLOOKUP(AC109,计分标准!$A$64:$B$67,2,0)*AF109)</f>
        <v/>
      </c>
      <c r="AH109" s="17" t="str">
        <f t="shared" si="9"/>
        <v/>
      </c>
      <c r="AI109" s="2"/>
      <c r="AJ109" s="72"/>
      <c r="AK109" s="72"/>
      <c r="AL109" s="2"/>
      <c r="AM109" s="17" t="str">
        <f t="shared" si="10"/>
        <v/>
      </c>
      <c r="AN109" s="2"/>
      <c r="AO109" s="72"/>
      <c r="AP109" s="2"/>
      <c r="AQ109" s="2"/>
      <c r="AR109" s="17" t="str">
        <f t="shared" si="11"/>
        <v/>
      </c>
      <c r="AS109" s="2"/>
      <c r="AT109" s="72"/>
      <c r="AU109" s="2"/>
      <c r="AV109" s="2"/>
      <c r="AW109" s="2"/>
      <c r="AX109" s="19" t="str">
        <f>IF(OR(AU109="",AV109=""),"",INDEX(计分标准!$C$77:$E$81,MATCH(工作量统计!AU109,计分标准!$A$77:$A$81,0),MATCH(工作量统计!AV109,计分标准!$C$76:$E$76,0)))</f>
        <v/>
      </c>
      <c r="AY109" s="79" t="str">
        <f>IF(AW109="",AX109,AX109*INDEX(计分标准!$C$97:$I$101,MATCH(AU109,计分标准!$A$97:$A$101,0),MATCH(AW109,计分标准!$C$96:$I$96,0)))</f>
        <v/>
      </c>
      <c r="AZ109" s="17" t="str">
        <f t="shared" si="12"/>
        <v/>
      </c>
      <c r="BA109" s="38"/>
    </row>
    <row r="110" spans="1:53" s="4" customFormat="1" ht="21" customHeight="1">
      <c r="A110" s="2"/>
      <c r="B110" s="5"/>
      <c r="C110" s="2"/>
      <c r="D110" s="2"/>
      <c r="E110" s="2"/>
      <c r="F110" s="18" t="str">
        <f>IF(OR(D110="",E110=""),"",VLOOKUP(D110,计分标准!$A$2:$C$10,3,0)*VLOOKUP(E110,计分标准!$A$13:$C$19,3,0))</f>
        <v/>
      </c>
      <c r="G110" s="2"/>
      <c r="H110" s="72"/>
      <c r="I110" s="2"/>
      <c r="J110" s="2"/>
      <c r="K110" s="2"/>
      <c r="L110" s="19" t="str">
        <f>IF(OR(I110="",J110="",K110=""),"",VLOOKUP(I110,计分标准!$A$23:$C$31,3,0)*INDEX(计分标准!$B$35:$I$42,MATCH(工作量统计!J110,计分标准!$A$35:$A$42,0),MATCH(工作量统计!K110,计分标准!$B$34:$I$34,0))/100)</f>
        <v/>
      </c>
      <c r="M110" s="2"/>
      <c r="N110" s="2"/>
      <c r="O110" s="17" t="str">
        <f t="shared" si="7"/>
        <v/>
      </c>
      <c r="P110" s="17" t="str">
        <f t="shared" si="8"/>
        <v/>
      </c>
      <c r="Q110" s="59"/>
      <c r="R110" s="59"/>
      <c r="S110" s="72"/>
      <c r="T110" s="59"/>
      <c r="U110" s="59"/>
      <c r="V110" s="17" t="str">
        <f>IF(U110="","",VLOOKUP(U110,计分标准!$A$47:$C$55,3,0))</f>
        <v/>
      </c>
      <c r="W110" s="2"/>
      <c r="X110" s="2"/>
      <c r="Y110" s="72"/>
      <c r="Z110" s="2"/>
      <c r="AA110" s="2"/>
      <c r="AB110" s="2"/>
      <c r="AC110" s="78"/>
      <c r="AD110" s="78"/>
      <c r="AE110" s="44"/>
      <c r="AF110" s="17" t="str">
        <f>IF(OR(Z110="",AA110="",AB110=""),"",VLOOKUP(Z110,计分标准!$A$70:$B$73,2,0)*VLOOKUP(AA110,计分标准!$A$58:$C$61,3,0)*AB110/10)</f>
        <v/>
      </c>
      <c r="AG110" s="17" t="str">
        <f>IF(AC110="",AF110,VLOOKUP(AC110,计分标准!$A$64:$B$67,2,0)*AF110)</f>
        <v/>
      </c>
      <c r="AH110" s="17" t="str">
        <f t="shared" si="9"/>
        <v/>
      </c>
      <c r="AI110" s="2"/>
      <c r="AJ110" s="72"/>
      <c r="AK110" s="72"/>
      <c r="AL110" s="2"/>
      <c r="AM110" s="17" t="str">
        <f t="shared" si="10"/>
        <v/>
      </c>
      <c r="AN110" s="2"/>
      <c r="AO110" s="72"/>
      <c r="AP110" s="2"/>
      <c r="AQ110" s="2"/>
      <c r="AR110" s="17" t="str">
        <f t="shared" si="11"/>
        <v/>
      </c>
      <c r="AS110" s="2"/>
      <c r="AT110" s="72"/>
      <c r="AU110" s="2"/>
      <c r="AV110" s="2"/>
      <c r="AW110" s="2"/>
      <c r="AX110" s="19" t="str">
        <f>IF(OR(AU110="",AV110=""),"",INDEX(计分标准!$C$77:$E$81,MATCH(工作量统计!AU110,计分标准!$A$77:$A$81,0),MATCH(工作量统计!AV110,计分标准!$C$76:$E$76,0)))</f>
        <v/>
      </c>
      <c r="AY110" s="79" t="str">
        <f>IF(AW110="",AX110,AX110*INDEX(计分标准!$C$97:$I$101,MATCH(AU110,计分标准!$A$97:$A$101,0),MATCH(AW110,计分标准!$C$96:$I$96,0)))</f>
        <v/>
      </c>
      <c r="AZ110" s="17" t="str">
        <f t="shared" si="12"/>
        <v/>
      </c>
      <c r="BA110" s="38"/>
    </row>
    <row r="111" spans="1:53" s="4" customFormat="1" ht="21" customHeight="1">
      <c r="A111" s="2"/>
      <c r="B111" s="5"/>
      <c r="C111" s="2"/>
      <c r="D111" s="2"/>
      <c r="E111" s="2"/>
      <c r="F111" s="18" t="str">
        <f>IF(OR(D111="",E111=""),"",VLOOKUP(D111,计分标准!$A$2:$C$10,3,0)*VLOOKUP(E111,计分标准!$A$13:$C$19,3,0))</f>
        <v/>
      </c>
      <c r="G111" s="2"/>
      <c r="H111" s="72"/>
      <c r="I111" s="2"/>
      <c r="J111" s="2"/>
      <c r="K111" s="2"/>
      <c r="L111" s="19" t="str">
        <f>IF(OR(I111="",J111="",K111=""),"",VLOOKUP(I111,计分标准!$A$23:$C$31,3,0)*INDEX(计分标准!$B$35:$I$42,MATCH(工作量统计!J111,计分标准!$A$35:$A$42,0),MATCH(工作量统计!K111,计分标准!$B$34:$I$34,0))/100)</f>
        <v/>
      </c>
      <c r="M111" s="2"/>
      <c r="N111" s="2"/>
      <c r="O111" s="17" t="str">
        <f t="shared" si="7"/>
        <v/>
      </c>
      <c r="P111" s="17" t="str">
        <f t="shared" si="8"/>
        <v/>
      </c>
      <c r="Q111" s="59"/>
      <c r="R111" s="59"/>
      <c r="S111" s="72"/>
      <c r="T111" s="59"/>
      <c r="U111" s="59"/>
      <c r="V111" s="17" t="str">
        <f>IF(U111="","",VLOOKUP(U111,计分标准!$A$47:$C$55,3,0))</f>
        <v/>
      </c>
      <c r="W111" s="2"/>
      <c r="X111" s="2"/>
      <c r="Y111" s="72"/>
      <c r="Z111" s="2"/>
      <c r="AA111" s="2"/>
      <c r="AB111" s="2"/>
      <c r="AC111" s="78"/>
      <c r="AD111" s="78"/>
      <c r="AE111" s="44"/>
      <c r="AF111" s="17" t="str">
        <f>IF(OR(Z111="",AA111="",AB111=""),"",VLOOKUP(Z111,计分标准!$A$70:$B$73,2,0)*VLOOKUP(AA111,计分标准!$A$58:$C$61,3,0)*AB111/10)</f>
        <v/>
      </c>
      <c r="AG111" s="17" t="str">
        <f>IF(AC111="",AF111,VLOOKUP(AC111,计分标准!$A$64:$B$67,2,0)*AF111)</f>
        <v/>
      </c>
      <c r="AH111" s="17" t="str">
        <f t="shared" si="9"/>
        <v/>
      </c>
      <c r="AI111" s="2"/>
      <c r="AJ111" s="72"/>
      <c r="AK111" s="72"/>
      <c r="AL111" s="2"/>
      <c r="AM111" s="17" t="str">
        <f t="shared" si="10"/>
        <v/>
      </c>
      <c r="AN111" s="2"/>
      <c r="AO111" s="72"/>
      <c r="AP111" s="2"/>
      <c r="AQ111" s="2"/>
      <c r="AR111" s="17" t="str">
        <f t="shared" si="11"/>
        <v/>
      </c>
      <c r="AS111" s="2"/>
      <c r="AT111" s="72"/>
      <c r="AU111" s="2"/>
      <c r="AV111" s="2"/>
      <c r="AW111" s="2"/>
      <c r="AX111" s="19" t="str">
        <f>IF(OR(AU111="",AV111=""),"",INDEX(计分标准!$C$77:$E$81,MATCH(工作量统计!AU111,计分标准!$A$77:$A$81,0),MATCH(工作量统计!AV111,计分标准!$C$76:$E$76,0)))</f>
        <v/>
      </c>
      <c r="AY111" s="79" t="str">
        <f>IF(AW111="",AX111,AX111*INDEX(计分标准!$C$97:$I$101,MATCH(AU111,计分标准!$A$97:$A$101,0),MATCH(AW111,计分标准!$C$96:$I$96,0)))</f>
        <v/>
      </c>
      <c r="AZ111" s="17" t="str">
        <f t="shared" si="12"/>
        <v/>
      </c>
      <c r="BA111" s="38"/>
    </row>
    <row r="112" spans="1:53" s="4" customFormat="1" ht="21" customHeight="1">
      <c r="A112" s="2"/>
      <c r="B112" s="5"/>
      <c r="C112" s="2"/>
      <c r="D112" s="2"/>
      <c r="E112" s="2"/>
      <c r="F112" s="18" t="str">
        <f>IF(OR(D112="",E112=""),"",VLOOKUP(D112,计分标准!$A$2:$C$10,3,0)*VLOOKUP(E112,计分标准!$A$13:$C$19,3,0))</f>
        <v/>
      </c>
      <c r="G112" s="2"/>
      <c r="H112" s="72"/>
      <c r="I112" s="2"/>
      <c r="J112" s="2"/>
      <c r="K112" s="2"/>
      <c r="L112" s="19" t="str">
        <f>IF(OR(I112="",J112="",K112=""),"",VLOOKUP(I112,计分标准!$A$23:$C$31,3,0)*INDEX(计分标准!$B$35:$I$42,MATCH(工作量统计!J112,计分标准!$A$35:$A$42,0),MATCH(工作量统计!K112,计分标准!$B$34:$I$34,0))/100)</f>
        <v/>
      </c>
      <c r="M112" s="2"/>
      <c r="N112" s="2"/>
      <c r="O112" s="17" t="str">
        <f t="shared" si="7"/>
        <v/>
      </c>
      <c r="P112" s="17" t="str">
        <f t="shared" si="8"/>
        <v/>
      </c>
      <c r="Q112" s="59"/>
      <c r="R112" s="59"/>
      <c r="S112" s="72"/>
      <c r="T112" s="59"/>
      <c r="U112" s="59"/>
      <c r="V112" s="17" t="str">
        <f>IF(U112="","",VLOOKUP(U112,计分标准!$A$47:$C$55,3,0))</f>
        <v/>
      </c>
      <c r="W112" s="2"/>
      <c r="X112" s="2"/>
      <c r="Y112" s="72"/>
      <c r="Z112" s="2"/>
      <c r="AA112" s="2"/>
      <c r="AB112" s="2"/>
      <c r="AC112" s="78"/>
      <c r="AD112" s="78"/>
      <c r="AE112" s="44"/>
      <c r="AF112" s="17" t="str">
        <f>IF(OR(Z112="",AA112="",AB112=""),"",VLOOKUP(Z112,计分标准!$A$70:$B$73,2,0)*VLOOKUP(AA112,计分标准!$A$58:$C$61,3,0)*AB112/10)</f>
        <v/>
      </c>
      <c r="AG112" s="17" t="str">
        <f>IF(AC112="",AF112,VLOOKUP(AC112,计分标准!$A$64:$B$67,2,0)*AF112)</f>
        <v/>
      </c>
      <c r="AH112" s="17" t="str">
        <f t="shared" si="9"/>
        <v/>
      </c>
      <c r="AI112" s="2"/>
      <c r="AJ112" s="72"/>
      <c r="AK112" s="72"/>
      <c r="AL112" s="2"/>
      <c r="AM112" s="17" t="str">
        <f t="shared" si="10"/>
        <v/>
      </c>
      <c r="AN112" s="2"/>
      <c r="AO112" s="72"/>
      <c r="AP112" s="2"/>
      <c r="AQ112" s="2"/>
      <c r="AR112" s="17" t="str">
        <f t="shared" si="11"/>
        <v/>
      </c>
      <c r="AS112" s="2"/>
      <c r="AT112" s="72"/>
      <c r="AU112" s="2"/>
      <c r="AV112" s="2"/>
      <c r="AW112" s="2"/>
      <c r="AX112" s="19" t="str">
        <f>IF(OR(AU112="",AV112=""),"",INDEX(计分标准!$C$77:$E$81,MATCH(工作量统计!AU112,计分标准!$A$77:$A$81,0),MATCH(工作量统计!AV112,计分标准!$C$76:$E$76,0)))</f>
        <v/>
      </c>
      <c r="AY112" s="79" t="str">
        <f>IF(AW112="",AX112,AX112*INDEX(计分标准!$C$97:$I$101,MATCH(AU112,计分标准!$A$97:$A$101,0),MATCH(AW112,计分标准!$C$96:$I$96,0)))</f>
        <v/>
      </c>
      <c r="AZ112" s="17" t="str">
        <f t="shared" si="12"/>
        <v/>
      </c>
      <c r="BA112" s="38"/>
    </row>
    <row r="113" spans="1:53" s="4" customFormat="1" ht="21" customHeight="1">
      <c r="A113" s="2"/>
      <c r="B113" s="5"/>
      <c r="C113" s="2"/>
      <c r="D113" s="2"/>
      <c r="E113" s="2"/>
      <c r="F113" s="18" t="str">
        <f>IF(OR(D113="",E113=""),"",VLOOKUP(D113,计分标准!$A$2:$C$10,3,0)*VLOOKUP(E113,计分标准!$A$13:$C$19,3,0))</f>
        <v/>
      </c>
      <c r="G113" s="2"/>
      <c r="H113" s="72"/>
      <c r="I113" s="2"/>
      <c r="J113" s="2"/>
      <c r="K113" s="2"/>
      <c r="L113" s="19" t="str">
        <f>IF(OR(I113="",J113="",K113=""),"",VLOOKUP(I113,计分标准!$A$23:$C$31,3,0)*INDEX(计分标准!$B$35:$I$42,MATCH(工作量统计!J113,计分标准!$A$35:$A$42,0),MATCH(工作量统计!K113,计分标准!$B$34:$I$34,0))/100)</f>
        <v/>
      </c>
      <c r="M113" s="2"/>
      <c r="N113" s="2"/>
      <c r="O113" s="17" t="str">
        <f t="shared" si="7"/>
        <v/>
      </c>
      <c r="P113" s="17" t="str">
        <f t="shared" si="8"/>
        <v/>
      </c>
      <c r="Q113" s="59"/>
      <c r="R113" s="59"/>
      <c r="S113" s="72"/>
      <c r="T113" s="59"/>
      <c r="U113" s="59"/>
      <c r="V113" s="17" t="str">
        <f>IF(U113="","",VLOOKUP(U113,计分标准!$A$47:$C$55,3,0))</f>
        <v/>
      </c>
      <c r="W113" s="2"/>
      <c r="X113" s="2"/>
      <c r="Y113" s="72"/>
      <c r="Z113" s="2"/>
      <c r="AA113" s="2"/>
      <c r="AB113" s="2"/>
      <c r="AC113" s="78"/>
      <c r="AD113" s="78"/>
      <c r="AE113" s="44"/>
      <c r="AF113" s="17" t="str">
        <f>IF(OR(Z113="",AA113="",AB113=""),"",VLOOKUP(Z113,计分标准!$A$70:$B$73,2,0)*VLOOKUP(AA113,计分标准!$A$58:$C$61,3,0)*AB113/10)</f>
        <v/>
      </c>
      <c r="AG113" s="17" t="str">
        <f>IF(AC113="",AF113,VLOOKUP(AC113,计分标准!$A$64:$B$67,2,0)*AF113)</f>
        <v/>
      </c>
      <c r="AH113" s="17" t="str">
        <f t="shared" si="9"/>
        <v/>
      </c>
      <c r="AI113" s="2"/>
      <c r="AJ113" s="72"/>
      <c r="AK113" s="72"/>
      <c r="AL113" s="2"/>
      <c r="AM113" s="17" t="str">
        <f t="shared" si="10"/>
        <v/>
      </c>
      <c r="AN113" s="2"/>
      <c r="AO113" s="72"/>
      <c r="AP113" s="2"/>
      <c r="AQ113" s="2"/>
      <c r="AR113" s="17" t="str">
        <f t="shared" si="11"/>
        <v/>
      </c>
      <c r="AS113" s="2"/>
      <c r="AT113" s="72"/>
      <c r="AU113" s="2"/>
      <c r="AV113" s="2"/>
      <c r="AW113" s="2"/>
      <c r="AX113" s="19" t="str">
        <f>IF(OR(AU113="",AV113=""),"",INDEX(计分标准!$C$77:$E$81,MATCH(工作量统计!AU113,计分标准!$A$77:$A$81,0),MATCH(工作量统计!AV113,计分标准!$C$76:$E$76,0)))</f>
        <v/>
      </c>
      <c r="AY113" s="79" t="str">
        <f>IF(AW113="",AX113,AX113*INDEX(计分标准!$C$97:$I$101,MATCH(AU113,计分标准!$A$97:$A$101,0),MATCH(AW113,计分标准!$C$96:$I$96,0)))</f>
        <v/>
      </c>
      <c r="AZ113" s="17" t="str">
        <f t="shared" si="12"/>
        <v/>
      </c>
      <c r="BA113" s="38"/>
    </row>
    <row r="114" spans="1:53" s="4" customFormat="1" ht="21" customHeight="1">
      <c r="A114" s="2"/>
      <c r="B114" s="5"/>
      <c r="C114" s="2"/>
      <c r="D114" s="2"/>
      <c r="E114" s="2"/>
      <c r="F114" s="18" t="str">
        <f>IF(OR(D114="",E114=""),"",VLOOKUP(D114,计分标准!$A$2:$C$10,3,0)*VLOOKUP(E114,计分标准!$A$13:$C$19,3,0))</f>
        <v/>
      </c>
      <c r="G114" s="2"/>
      <c r="H114" s="72"/>
      <c r="I114" s="2"/>
      <c r="J114" s="2"/>
      <c r="K114" s="2"/>
      <c r="L114" s="19" t="str">
        <f>IF(OR(I114="",J114="",K114=""),"",VLOOKUP(I114,计分标准!$A$23:$C$31,3,0)*INDEX(计分标准!$B$35:$I$42,MATCH(工作量统计!J114,计分标准!$A$35:$A$42,0),MATCH(工作量统计!K114,计分标准!$B$34:$I$34,0))/100)</f>
        <v/>
      </c>
      <c r="M114" s="2"/>
      <c r="N114" s="2"/>
      <c r="O114" s="17" t="str">
        <f t="shared" si="7"/>
        <v/>
      </c>
      <c r="P114" s="17" t="str">
        <f t="shared" si="8"/>
        <v/>
      </c>
      <c r="Q114" s="59"/>
      <c r="R114" s="59"/>
      <c r="S114" s="72"/>
      <c r="T114" s="59"/>
      <c r="U114" s="59"/>
      <c r="V114" s="17" t="str">
        <f>IF(U114="","",VLOOKUP(U114,计分标准!$A$47:$C$55,3,0))</f>
        <v/>
      </c>
      <c r="W114" s="2"/>
      <c r="X114" s="2"/>
      <c r="Y114" s="72"/>
      <c r="Z114" s="2"/>
      <c r="AA114" s="2"/>
      <c r="AB114" s="2"/>
      <c r="AC114" s="78"/>
      <c r="AD114" s="78"/>
      <c r="AE114" s="44"/>
      <c r="AF114" s="17" t="str">
        <f>IF(OR(Z114="",AA114="",AB114=""),"",VLOOKUP(Z114,计分标准!$A$70:$B$73,2,0)*VLOOKUP(AA114,计分标准!$A$58:$C$61,3,0)*AB114/10)</f>
        <v/>
      </c>
      <c r="AG114" s="17" t="str">
        <f>IF(AC114="",AF114,VLOOKUP(AC114,计分标准!$A$64:$B$67,2,0)*AF114)</f>
        <v/>
      </c>
      <c r="AH114" s="17" t="str">
        <f t="shared" si="9"/>
        <v/>
      </c>
      <c r="AI114" s="2"/>
      <c r="AJ114" s="72"/>
      <c r="AK114" s="72"/>
      <c r="AL114" s="2"/>
      <c r="AM114" s="17" t="str">
        <f t="shared" si="10"/>
        <v/>
      </c>
      <c r="AN114" s="2"/>
      <c r="AO114" s="72"/>
      <c r="AP114" s="2"/>
      <c r="AQ114" s="2"/>
      <c r="AR114" s="17" t="str">
        <f t="shared" si="11"/>
        <v/>
      </c>
      <c r="AS114" s="2"/>
      <c r="AT114" s="72"/>
      <c r="AU114" s="2"/>
      <c r="AV114" s="2"/>
      <c r="AW114" s="2"/>
      <c r="AX114" s="19" t="str">
        <f>IF(OR(AU114="",AV114=""),"",INDEX(计分标准!$C$77:$E$81,MATCH(工作量统计!AU114,计分标准!$A$77:$A$81,0),MATCH(工作量统计!AV114,计分标准!$C$76:$E$76,0)))</f>
        <v/>
      </c>
      <c r="AY114" s="79" t="str">
        <f>IF(AW114="",AX114,AX114*INDEX(计分标准!$C$97:$I$101,MATCH(AU114,计分标准!$A$97:$A$101,0),MATCH(AW114,计分标准!$C$96:$I$96,0)))</f>
        <v/>
      </c>
      <c r="AZ114" s="17" t="str">
        <f t="shared" si="12"/>
        <v/>
      </c>
      <c r="BA114" s="38"/>
    </row>
    <row r="115" spans="1:53" s="4" customFormat="1" ht="21" customHeight="1">
      <c r="A115" s="2"/>
      <c r="B115" s="5"/>
      <c r="C115" s="2"/>
      <c r="D115" s="2"/>
      <c r="E115" s="2"/>
      <c r="F115" s="18" t="str">
        <f>IF(OR(D115="",E115=""),"",VLOOKUP(D115,计分标准!$A$2:$C$10,3,0)*VLOOKUP(E115,计分标准!$A$13:$C$19,3,0))</f>
        <v/>
      </c>
      <c r="G115" s="2"/>
      <c r="H115" s="72"/>
      <c r="I115" s="2"/>
      <c r="J115" s="2"/>
      <c r="K115" s="2"/>
      <c r="L115" s="19" t="str">
        <f>IF(OR(I115="",J115="",K115=""),"",VLOOKUP(I115,计分标准!$A$23:$C$31,3,0)*INDEX(计分标准!$B$35:$I$42,MATCH(工作量统计!J115,计分标准!$A$35:$A$42,0),MATCH(工作量统计!K115,计分标准!$B$34:$I$34,0))/100)</f>
        <v/>
      </c>
      <c r="M115" s="2"/>
      <c r="N115" s="2"/>
      <c r="O115" s="17" t="str">
        <f t="shared" si="7"/>
        <v/>
      </c>
      <c r="P115" s="17" t="str">
        <f t="shared" si="8"/>
        <v/>
      </c>
      <c r="Q115" s="59"/>
      <c r="R115" s="59"/>
      <c r="S115" s="72"/>
      <c r="T115" s="59"/>
      <c r="U115" s="59"/>
      <c r="V115" s="17" t="str">
        <f>IF(U115="","",VLOOKUP(U115,计分标准!$A$47:$C$55,3,0))</f>
        <v/>
      </c>
      <c r="W115" s="2"/>
      <c r="X115" s="2"/>
      <c r="Y115" s="72"/>
      <c r="Z115" s="2"/>
      <c r="AA115" s="2"/>
      <c r="AB115" s="2"/>
      <c r="AC115" s="78"/>
      <c r="AD115" s="78"/>
      <c r="AE115" s="44"/>
      <c r="AF115" s="17" t="str">
        <f>IF(OR(Z115="",AA115="",AB115=""),"",VLOOKUP(Z115,计分标准!$A$70:$B$73,2,0)*VLOOKUP(AA115,计分标准!$A$58:$C$61,3,0)*AB115/10)</f>
        <v/>
      </c>
      <c r="AG115" s="17" t="str">
        <f>IF(AC115="",AF115,VLOOKUP(AC115,计分标准!$A$64:$B$67,2,0)*AF115)</f>
        <v/>
      </c>
      <c r="AH115" s="17" t="str">
        <f t="shared" si="9"/>
        <v/>
      </c>
      <c r="AI115" s="2"/>
      <c r="AJ115" s="72"/>
      <c r="AK115" s="72"/>
      <c r="AL115" s="2"/>
      <c r="AM115" s="17" t="str">
        <f t="shared" si="10"/>
        <v/>
      </c>
      <c r="AN115" s="2"/>
      <c r="AO115" s="72"/>
      <c r="AP115" s="2"/>
      <c r="AQ115" s="2"/>
      <c r="AR115" s="17" t="str">
        <f t="shared" si="11"/>
        <v/>
      </c>
      <c r="AS115" s="2"/>
      <c r="AT115" s="72"/>
      <c r="AU115" s="2"/>
      <c r="AV115" s="2"/>
      <c r="AW115" s="2"/>
      <c r="AX115" s="19" t="str">
        <f>IF(OR(AU115="",AV115=""),"",INDEX(计分标准!$C$77:$E$81,MATCH(工作量统计!AU115,计分标准!$A$77:$A$81,0),MATCH(工作量统计!AV115,计分标准!$C$76:$E$76,0)))</f>
        <v/>
      </c>
      <c r="AY115" s="79" t="str">
        <f>IF(AW115="",AX115,AX115*INDEX(计分标准!$C$97:$I$101,MATCH(AU115,计分标准!$A$97:$A$101,0),MATCH(AW115,计分标准!$C$96:$I$96,0)))</f>
        <v/>
      </c>
      <c r="AZ115" s="17" t="str">
        <f t="shared" si="12"/>
        <v/>
      </c>
      <c r="BA115" s="38"/>
    </row>
    <row r="116" spans="1:53" s="4" customFormat="1" ht="21" customHeight="1">
      <c r="A116" s="2"/>
      <c r="B116" s="5"/>
      <c r="C116" s="2"/>
      <c r="D116" s="2"/>
      <c r="E116" s="2"/>
      <c r="F116" s="18" t="str">
        <f>IF(OR(D116="",E116=""),"",VLOOKUP(D116,计分标准!$A$2:$C$10,3,0)*VLOOKUP(E116,计分标准!$A$13:$C$19,3,0))</f>
        <v/>
      </c>
      <c r="G116" s="2"/>
      <c r="H116" s="72"/>
      <c r="I116" s="2"/>
      <c r="J116" s="2"/>
      <c r="K116" s="2"/>
      <c r="L116" s="19" t="str">
        <f>IF(OR(I116="",J116="",K116=""),"",VLOOKUP(I116,计分标准!$A$23:$C$31,3,0)*INDEX(计分标准!$B$35:$I$42,MATCH(工作量统计!J116,计分标准!$A$35:$A$42,0),MATCH(工作量统计!K116,计分标准!$B$34:$I$34,0))/100)</f>
        <v/>
      </c>
      <c r="M116" s="2"/>
      <c r="N116" s="2"/>
      <c r="O116" s="17" t="str">
        <f t="shared" si="7"/>
        <v/>
      </c>
      <c r="P116" s="17" t="str">
        <f t="shared" si="8"/>
        <v/>
      </c>
      <c r="Q116" s="59"/>
      <c r="R116" s="59"/>
      <c r="S116" s="72"/>
      <c r="T116" s="59"/>
      <c r="U116" s="59"/>
      <c r="V116" s="17" t="str">
        <f>IF(U116="","",VLOOKUP(U116,计分标准!$A$47:$C$55,3,0))</f>
        <v/>
      </c>
      <c r="W116" s="2"/>
      <c r="X116" s="2"/>
      <c r="Y116" s="72"/>
      <c r="Z116" s="2"/>
      <c r="AA116" s="2"/>
      <c r="AB116" s="2"/>
      <c r="AC116" s="78"/>
      <c r="AD116" s="78"/>
      <c r="AE116" s="44"/>
      <c r="AF116" s="17" t="str">
        <f>IF(OR(Z116="",AA116="",AB116=""),"",VLOOKUP(Z116,计分标准!$A$70:$B$73,2,0)*VLOOKUP(AA116,计分标准!$A$58:$C$61,3,0)*AB116/10)</f>
        <v/>
      </c>
      <c r="AG116" s="17" t="str">
        <f>IF(AC116="",AF116,VLOOKUP(AC116,计分标准!$A$64:$B$67,2,0)*AF116)</f>
        <v/>
      </c>
      <c r="AH116" s="17" t="str">
        <f t="shared" si="9"/>
        <v/>
      </c>
      <c r="AI116" s="2"/>
      <c r="AJ116" s="72"/>
      <c r="AK116" s="72"/>
      <c r="AL116" s="2"/>
      <c r="AM116" s="17" t="str">
        <f t="shared" si="10"/>
        <v/>
      </c>
      <c r="AN116" s="2"/>
      <c r="AO116" s="72"/>
      <c r="AP116" s="2"/>
      <c r="AQ116" s="2"/>
      <c r="AR116" s="17" t="str">
        <f t="shared" si="11"/>
        <v/>
      </c>
      <c r="AS116" s="2"/>
      <c r="AT116" s="72"/>
      <c r="AU116" s="2"/>
      <c r="AV116" s="2"/>
      <c r="AW116" s="2"/>
      <c r="AX116" s="19" t="str">
        <f>IF(OR(AU116="",AV116=""),"",INDEX(计分标准!$C$77:$E$81,MATCH(工作量统计!AU116,计分标准!$A$77:$A$81,0),MATCH(工作量统计!AV116,计分标准!$C$76:$E$76,0)))</f>
        <v/>
      </c>
      <c r="AY116" s="79" t="str">
        <f>IF(AW116="",AX116,AX116*INDEX(计分标准!$C$97:$I$101,MATCH(AU116,计分标准!$A$97:$A$101,0),MATCH(AW116,计分标准!$C$96:$I$96,0)))</f>
        <v/>
      </c>
      <c r="AZ116" s="17" t="str">
        <f t="shared" si="12"/>
        <v/>
      </c>
      <c r="BA116" s="38"/>
    </row>
    <row r="117" spans="1:53" s="4" customFormat="1" ht="21" customHeight="1">
      <c r="A117" s="2"/>
      <c r="B117" s="5"/>
      <c r="C117" s="2"/>
      <c r="D117" s="2"/>
      <c r="E117" s="2"/>
      <c r="F117" s="18" t="str">
        <f>IF(OR(D117="",E117=""),"",VLOOKUP(D117,计分标准!$A$2:$C$10,3,0)*VLOOKUP(E117,计分标准!$A$13:$C$19,3,0))</f>
        <v/>
      </c>
      <c r="G117" s="2"/>
      <c r="H117" s="72"/>
      <c r="I117" s="2"/>
      <c r="J117" s="2"/>
      <c r="K117" s="2"/>
      <c r="L117" s="19" t="str">
        <f>IF(OR(I117="",J117="",K117=""),"",VLOOKUP(I117,计分标准!$A$23:$C$31,3,0)*INDEX(计分标准!$B$35:$I$42,MATCH(工作量统计!J117,计分标准!$A$35:$A$42,0),MATCH(工作量统计!K117,计分标准!$B$34:$I$34,0))/100)</f>
        <v/>
      </c>
      <c r="M117" s="2"/>
      <c r="N117" s="2"/>
      <c r="O117" s="17" t="str">
        <f t="shared" si="7"/>
        <v/>
      </c>
      <c r="P117" s="17" t="str">
        <f t="shared" si="8"/>
        <v/>
      </c>
      <c r="Q117" s="59"/>
      <c r="R117" s="59"/>
      <c r="S117" s="72"/>
      <c r="T117" s="59"/>
      <c r="U117" s="59"/>
      <c r="V117" s="17" t="str">
        <f>IF(U117="","",VLOOKUP(U117,计分标准!$A$47:$C$55,3,0))</f>
        <v/>
      </c>
      <c r="W117" s="2"/>
      <c r="X117" s="2"/>
      <c r="Y117" s="72"/>
      <c r="Z117" s="2"/>
      <c r="AA117" s="2"/>
      <c r="AB117" s="2"/>
      <c r="AC117" s="78"/>
      <c r="AD117" s="78"/>
      <c r="AE117" s="44"/>
      <c r="AF117" s="17" t="str">
        <f>IF(OR(Z117="",AA117="",AB117=""),"",VLOOKUP(Z117,计分标准!$A$70:$B$73,2,0)*VLOOKUP(AA117,计分标准!$A$58:$C$61,3,0)*AB117/10)</f>
        <v/>
      </c>
      <c r="AG117" s="17" t="str">
        <f>IF(AC117="",AF117,VLOOKUP(AC117,计分标准!$A$64:$B$67,2,0)*AF117)</f>
        <v/>
      </c>
      <c r="AH117" s="17" t="str">
        <f t="shared" si="9"/>
        <v/>
      </c>
      <c r="AI117" s="2"/>
      <c r="AJ117" s="72"/>
      <c r="AK117" s="72"/>
      <c r="AL117" s="2"/>
      <c r="AM117" s="17" t="str">
        <f t="shared" si="10"/>
        <v/>
      </c>
      <c r="AN117" s="2"/>
      <c r="AO117" s="72"/>
      <c r="AP117" s="2"/>
      <c r="AQ117" s="2"/>
      <c r="AR117" s="17" t="str">
        <f t="shared" si="11"/>
        <v/>
      </c>
      <c r="AS117" s="2"/>
      <c r="AT117" s="72"/>
      <c r="AU117" s="2"/>
      <c r="AV117" s="2"/>
      <c r="AW117" s="2"/>
      <c r="AX117" s="19" t="str">
        <f>IF(OR(AU117="",AV117=""),"",INDEX(计分标准!$C$77:$E$81,MATCH(工作量统计!AU117,计分标准!$A$77:$A$81,0),MATCH(工作量统计!AV117,计分标准!$C$76:$E$76,0)))</f>
        <v/>
      </c>
      <c r="AY117" s="79" t="str">
        <f>IF(AW117="",AX117,AX117*INDEX(计分标准!$C$97:$I$101,MATCH(AU117,计分标准!$A$97:$A$101,0),MATCH(AW117,计分标准!$C$96:$I$96,0)))</f>
        <v/>
      </c>
      <c r="AZ117" s="17" t="str">
        <f t="shared" si="12"/>
        <v/>
      </c>
      <c r="BA117" s="38"/>
    </row>
    <row r="118" spans="1:53" s="4" customFormat="1" ht="21" customHeight="1">
      <c r="A118" s="2"/>
      <c r="B118" s="5"/>
      <c r="C118" s="2"/>
      <c r="D118" s="2"/>
      <c r="E118" s="2"/>
      <c r="F118" s="18" t="str">
        <f>IF(OR(D118="",E118=""),"",VLOOKUP(D118,计分标准!$A$2:$C$10,3,0)*VLOOKUP(E118,计分标准!$A$13:$C$19,3,0))</f>
        <v/>
      </c>
      <c r="G118" s="2"/>
      <c r="H118" s="72"/>
      <c r="I118" s="2"/>
      <c r="J118" s="2"/>
      <c r="K118" s="2"/>
      <c r="L118" s="19" t="str">
        <f>IF(OR(I118="",J118="",K118=""),"",VLOOKUP(I118,计分标准!$A$23:$C$31,3,0)*INDEX(计分标准!$B$35:$I$42,MATCH(工作量统计!J118,计分标准!$A$35:$A$42,0),MATCH(工作量统计!K118,计分标准!$B$34:$I$34,0))/100)</f>
        <v/>
      </c>
      <c r="M118" s="2"/>
      <c r="N118" s="2"/>
      <c r="O118" s="17" t="str">
        <f t="shared" si="7"/>
        <v/>
      </c>
      <c r="P118" s="17" t="str">
        <f t="shared" si="8"/>
        <v/>
      </c>
      <c r="Q118" s="59"/>
      <c r="R118" s="59"/>
      <c r="S118" s="72"/>
      <c r="T118" s="59"/>
      <c r="U118" s="59"/>
      <c r="V118" s="17" t="str">
        <f>IF(U118="","",VLOOKUP(U118,计分标准!$A$47:$C$55,3,0))</f>
        <v/>
      </c>
      <c r="W118" s="2"/>
      <c r="X118" s="2"/>
      <c r="Y118" s="72"/>
      <c r="Z118" s="2"/>
      <c r="AA118" s="2"/>
      <c r="AB118" s="2"/>
      <c r="AC118" s="78"/>
      <c r="AD118" s="78"/>
      <c r="AE118" s="44"/>
      <c r="AF118" s="17" t="str">
        <f>IF(OR(Z118="",AA118="",AB118=""),"",VLOOKUP(Z118,计分标准!$A$70:$B$73,2,0)*VLOOKUP(AA118,计分标准!$A$58:$C$61,3,0)*AB118/10)</f>
        <v/>
      </c>
      <c r="AG118" s="17" t="str">
        <f>IF(AC118="",AF118,VLOOKUP(AC118,计分标准!$A$64:$B$67,2,0)*AF118)</f>
        <v/>
      </c>
      <c r="AH118" s="17" t="str">
        <f t="shared" si="9"/>
        <v/>
      </c>
      <c r="AI118" s="2"/>
      <c r="AJ118" s="72"/>
      <c r="AK118" s="72"/>
      <c r="AL118" s="2"/>
      <c r="AM118" s="17" t="str">
        <f t="shared" si="10"/>
        <v/>
      </c>
      <c r="AN118" s="2"/>
      <c r="AO118" s="72"/>
      <c r="AP118" s="2"/>
      <c r="AQ118" s="2"/>
      <c r="AR118" s="17" t="str">
        <f t="shared" si="11"/>
        <v/>
      </c>
      <c r="AS118" s="2"/>
      <c r="AT118" s="72"/>
      <c r="AU118" s="2"/>
      <c r="AV118" s="2"/>
      <c r="AW118" s="2"/>
      <c r="AX118" s="19" t="str">
        <f>IF(OR(AU118="",AV118=""),"",INDEX(计分标准!$C$77:$E$81,MATCH(工作量统计!AU118,计分标准!$A$77:$A$81,0),MATCH(工作量统计!AV118,计分标准!$C$76:$E$76,0)))</f>
        <v/>
      </c>
      <c r="AY118" s="79" t="str">
        <f>IF(AW118="",AX118,AX118*INDEX(计分标准!$C$97:$I$101,MATCH(AU118,计分标准!$A$97:$A$101,0),MATCH(AW118,计分标准!$C$96:$I$96,0)))</f>
        <v/>
      </c>
      <c r="AZ118" s="17" t="str">
        <f t="shared" si="12"/>
        <v/>
      </c>
      <c r="BA118" s="38"/>
    </row>
    <row r="119" spans="1:53" s="4" customFormat="1" ht="21" customHeight="1">
      <c r="A119" s="2"/>
      <c r="B119" s="5"/>
      <c r="C119" s="2"/>
      <c r="D119" s="2"/>
      <c r="E119" s="2"/>
      <c r="F119" s="18" t="str">
        <f>IF(OR(D119="",E119=""),"",VLOOKUP(D119,计分标准!$A$2:$C$10,3,0)*VLOOKUP(E119,计分标准!$A$13:$C$19,3,0))</f>
        <v/>
      </c>
      <c r="G119" s="2"/>
      <c r="H119" s="72"/>
      <c r="I119" s="2"/>
      <c r="J119" s="2"/>
      <c r="K119" s="2"/>
      <c r="L119" s="19" t="str">
        <f>IF(OR(I119="",J119="",K119=""),"",VLOOKUP(I119,计分标准!$A$23:$C$31,3,0)*INDEX(计分标准!$B$35:$I$42,MATCH(工作量统计!J119,计分标准!$A$35:$A$42,0),MATCH(工作量统计!K119,计分标准!$B$34:$I$34,0))/100)</f>
        <v/>
      </c>
      <c r="M119" s="2"/>
      <c r="N119" s="2"/>
      <c r="O119" s="17" t="str">
        <f t="shared" si="7"/>
        <v/>
      </c>
      <c r="P119" s="17" t="str">
        <f t="shared" si="8"/>
        <v/>
      </c>
      <c r="Q119" s="59"/>
      <c r="R119" s="59"/>
      <c r="S119" s="72"/>
      <c r="T119" s="59"/>
      <c r="U119" s="59"/>
      <c r="V119" s="17" t="str">
        <f>IF(U119="","",VLOOKUP(U119,计分标准!$A$47:$C$55,3,0))</f>
        <v/>
      </c>
      <c r="W119" s="2"/>
      <c r="X119" s="2"/>
      <c r="Y119" s="72"/>
      <c r="Z119" s="2"/>
      <c r="AA119" s="2"/>
      <c r="AB119" s="2"/>
      <c r="AC119" s="78"/>
      <c r="AD119" s="78"/>
      <c r="AE119" s="44"/>
      <c r="AF119" s="17" t="str">
        <f>IF(OR(Z119="",AA119="",AB119=""),"",VLOOKUP(Z119,计分标准!$A$70:$B$73,2,0)*VLOOKUP(AA119,计分标准!$A$58:$C$61,3,0)*AB119/10)</f>
        <v/>
      </c>
      <c r="AG119" s="17" t="str">
        <f>IF(AC119="",AF119,VLOOKUP(AC119,计分标准!$A$64:$B$67,2,0)*AF119)</f>
        <v/>
      </c>
      <c r="AH119" s="17" t="str">
        <f t="shared" si="9"/>
        <v/>
      </c>
      <c r="AI119" s="2"/>
      <c r="AJ119" s="72"/>
      <c r="AK119" s="72"/>
      <c r="AL119" s="2"/>
      <c r="AM119" s="17" t="str">
        <f t="shared" si="10"/>
        <v/>
      </c>
      <c r="AN119" s="2"/>
      <c r="AO119" s="72"/>
      <c r="AP119" s="2"/>
      <c r="AQ119" s="2"/>
      <c r="AR119" s="17" t="str">
        <f t="shared" si="11"/>
        <v/>
      </c>
      <c r="AS119" s="2"/>
      <c r="AT119" s="72"/>
      <c r="AU119" s="2"/>
      <c r="AV119" s="2"/>
      <c r="AW119" s="2"/>
      <c r="AX119" s="19" t="str">
        <f>IF(OR(AU119="",AV119=""),"",INDEX(计分标准!$C$77:$E$81,MATCH(工作量统计!AU119,计分标准!$A$77:$A$81,0),MATCH(工作量统计!AV119,计分标准!$C$76:$E$76,0)))</f>
        <v/>
      </c>
      <c r="AY119" s="79" t="str">
        <f>IF(AW119="",AX119,AX119*INDEX(计分标准!$C$97:$I$101,MATCH(AU119,计分标准!$A$97:$A$101,0),MATCH(AW119,计分标准!$C$96:$I$96,0)))</f>
        <v/>
      </c>
      <c r="AZ119" s="17" t="str">
        <f t="shared" si="12"/>
        <v/>
      </c>
      <c r="BA119" s="38"/>
    </row>
    <row r="120" spans="1:53" s="4" customFormat="1" ht="21" customHeight="1">
      <c r="A120" s="2"/>
      <c r="B120" s="5"/>
      <c r="C120" s="2"/>
      <c r="D120" s="2"/>
      <c r="E120" s="2"/>
      <c r="F120" s="18" t="str">
        <f>IF(OR(D120="",E120=""),"",VLOOKUP(D120,计分标准!$A$2:$C$10,3,0)*VLOOKUP(E120,计分标准!$A$13:$C$19,3,0))</f>
        <v/>
      </c>
      <c r="G120" s="2"/>
      <c r="H120" s="72"/>
      <c r="I120" s="2"/>
      <c r="J120" s="2"/>
      <c r="K120" s="2"/>
      <c r="L120" s="19" t="str">
        <f>IF(OR(I120="",J120="",K120=""),"",VLOOKUP(I120,计分标准!$A$23:$C$31,3,0)*INDEX(计分标准!$B$35:$I$42,MATCH(工作量统计!J120,计分标准!$A$35:$A$42,0),MATCH(工作量统计!K120,计分标准!$B$34:$I$34,0))/100)</f>
        <v/>
      </c>
      <c r="M120" s="2"/>
      <c r="N120" s="2"/>
      <c r="O120" s="17" t="str">
        <f t="shared" si="7"/>
        <v/>
      </c>
      <c r="P120" s="17" t="str">
        <f t="shared" si="8"/>
        <v/>
      </c>
      <c r="Q120" s="59"/>
      <c r="R120" s="59"/>
      <c r="S120" s="72"/>
      <c r="T120" s="59"/>
      <c r="U120" s="59"/>
      <c r="V120" s="17" t="str">
        <f>IF(U120="","",VLOOKUP(U120,计分标准!$A$47:$C$55,3,0))</f>
        <v/>
      </c>
      <c r="W120" s="2"/>
      <c r="X120" s="2"/>
      <c r="Y120" s="72"/>
      <c r="Z120" s="2"/>
      <c r="AA120" s="2"/>
      <c r="AB120" s="2"/>
      <c r="AC120" s="78"/>
      <c r="AD120" s="78"/>
      <c r="AE120" s="44"/>
      <c r="AF120" s="17" t="str">
        <f>IF(OR(Z120="",AA120="",AB120=""),"",VLOOKUP(Z120,计分标准!$A$70:$B$73,2,0)*VLOOKUP(AA120,计分标准!$A$58:$C$61,3,0)*AB120/10)</f>
        <v/>
      </c>
      <c r="AG120" s="17" t="str">
        <f>IF(AC120="",AF120,VLOOKUP(AC120,计分标准!$A$64:$B$67,2,0)*AF120)</f>
        <v/>
      </c>
      <c r="AH120" s="17" t="str">
        <f t="shared" si="9"/>
        <v/>
      </c>
      <c r="AI120" s="2"/>
      <c r="AJ120" s="72"/>
      <c r="AK120" s="72"/>
      <c r="AL120" s="2"/>
      <c r="AM120" s="17" t="str">
        <f t="shared" si="10"/>
        <v/>
      </c>
      <c r="AN120" s="2"/>
      <c r="AO120" s="72"/>
      <c r="AP120" s="2"/>
      <c r="AQ120" s="2"/>
      <c r="AR120" s="17" t="str">
        <f t="shared" si="11"/>
        <v/>
      </c>
      <c r="AS120" s="2"/>
      <c r="AT120" s="72"/>
      <c r="AU120" s="2"/>
      <c r="AV120" s="2"/>
      <c r="AW120" s="2"/>
      <c r="AX120" s="19" t="str">
        <f>IF(OR(AU120="",AV120=""),"",INDEX(计分标准!$C$77:$E$81,MATCH(工作量统计!AU120,计分标准!$A$77:$A$81,0),MATCH(工作量统计!AV120,计分标准!$C$76:$E$76,0)))</f>
        <v/>
      </c>
      <c r="AY120" s="79" t="str">
        <f>IF(AW120="",AX120,AX120*INDEX(计分标准!$C$97:$I$101,MATCH(AU120,计分标准!$A$97:$A$101,0),MATCH(AW120,计分标准!$C$96:$I$96,0)))</f>
        <v/>
      </c>
      <c r="AZ120" s="17" t="str">
        <f t="shared" si="12"/>
        <v/>
      </c>
      <c r="BA120" s="38"/>
    </row>
    <row r="121" spans="1:53" s="4" customFormat="1" ht="21" customHeight="1">
      <c r="A121" s="2"/>
      <c r="B121" s="5"/>
      <c r="C121" s="2"/>
      <c r="D121" s="2"/>
      <c r="E121" s="2"/>
      <c r="F121" s="18" t="str">
        <f>IF(OR(D121="",E121=""),"",VLOOKUP(D121,计分标准!$A$2:$C$10,3,0)*VLOOKUP(E121,计分标准!$A$13:$C$19,3,0))</f>
        <v/>
      </c>
      <c r="G121" s="2"/>
      <c r="H121" s="72"/>
      <c r="I121" s="2"/>
      <c r="J121" s="2"/>
      <c r="K121" s="2"/>
      <c r="L121" s="19" t="str">
        <f>IF(OR(I121="",J121="",K121=""),"",VLOOKUP(I121,计分标准!$A$23:$C$31,3,0)*INDEX(计分标准!$B$35:$I$42,MATCH(工作量统计!J121,计分标准!$A$35:$A$42,0),MATCH(工作量统计!K121,计分标准!$B$34:$I$34,0))/100)</f>
        <v/>
      </c>
      <c r="M121" s="2"/>
      <c r="N121" s="2"/>
      <c r="O121" s="17" t="str">
        <f t="shared" si="7"/>
        <v/>
      </c>
      <c r="P121" s="17" t="str">
        <f t="shared" si="8"/>
        <v/>
      </c>
      <c r="Q121" s="59"/>
      <c r="R121" s="59"/>
      <c r="S121" s="72"/>
      <c r="T121" s="59"/>
      <c r="U121" s="59"/>
      <c r="V121" s="17" t="str">
        <f>IF(U121="","",VLOOKUP(U121,计分标准!$A$47:$C$55,3,0))</f>
        <v/>
      </c>
      <c r="W121" s="2"/>
      <c r="X121" s="2"/>
      <c r="Y121" s="72"/>
      <c r="Z121" s="2"/>
      <c r="AA121" s="2"/>
      <c r="AB121" s="2"/>
      <c r="AC121" s="78"/>
      <c r="AD121" s="78"/>
      <c r="AE121" s="44"/>
      <c r="AF121" s="17" t="str">
        <f>IF(OR(Z121="",AA121="",AB121=""),"",VLOOKUP(Z121,计分标准!$A$70:$B$73,2,0)*VLOOKUP(AA121,计分标准!$A$58:$C$61,3,0)*AB121/10)</f>
        <v/>
      </c>
      <c r="AG121" s="17" t="str">
        <f>IF(AC121="",AF121,VLOOKUP(AC121,计分标准!$A$64:$B$67,2,0)*AF121)</f>
        <v/>
      </c>
      <c r="AH121" s="17" t="str">
        <f t="shared" si="9"/>
        <v/>
      </c>
      <c r="AI121" s="2"/>
      <c r="AJ121" s="72"/>
      <c r="AK121" s="72"/>
      <c r="AL121" s="2"/>
      <c r="AM121" s="17" t="str">
        <f t="shared" si="10"/>
        <v/>
      </c>
      <c r="AN121" s="2"/>
      <c r="AO121" s="72"/>
      <c r="AP121" s="2"/>
      <c r="AQ121" s="2"/>
      <c r="AR121" s="17" t="str">
        <f t="shared" si="11"/>
        <v/>
      </c>
      <c r="AS121" s="2"/>
      <c r="AT121" s="72"/>
      <c r="AU121" s="2"/>
      <c r="AV121" s="2"/>
      <c r="AW121" s="2"/>
      <c r="AX121" s="19" t="str">
        <f>IF(OR(AU121="",AV121=""),"",INDEX(计分标准!$C$77:$E$81,MATCH(工作量统计!AU121,计分标准!$A$77:$A$81,0),MATCH(工作量统计!AV121,计分标准!$C$76:$E$76,0)))</f>
        <v/>
      </c>
      <c r="AY121" s="79" t="str">
        <f>IF(AW121="",AX121,AX121*INDEX(计分标准!$C$97:$I$101,MATCH(AU121,计分标准!$A$97:$A$101,0),MATCH(AW121,计分标准!$C$96:$I$96,0)))</f>
        <v/>
      </c>
      <c r="AZ121" s="17" t="str">
        <f t="shared" si="12"/>
        <v/>
      </c>
      <c r="BA121" s="38"/>
    </row>
    <row r="122" spans="1:53" s="4" customFormat="1" ht="21" customHeight="1">
      <c r="A122" s="2"/>
      <c r="B122" s="5"/>
      <c r="C122" s="2"/>
      <c r="D122" s="2"/>
      <c r="E122" s="2"/>
      <c r="F122" s="18" t="str">
        <f>IF(OR(D122="",E122=""),"",VLOOKUP(D122,计分标准!$A$2:$C$10,3,0)*VLOOKUP(E122,计分标准!$A$13:$C$19,3,0))</f>
        <v/>
      </c>
      <c r="G122" s="2"/>
      <c r="H122" s="72"/>
      <c r="I122" s="2"/>
      <c r="J122" s="2"/>
      <c r="K122" s="2"/>
      <c r="L122" s="19" t="str">
        <f>IF(OR(I122="",J122="",K122=""),"",VLOOKUP(I122,计分标准!$A$23:$C$31,3,0)*INDEX(计分标准!$B$35:$I$42,MATCH(工作量统计!J122,计分标准!$A$35:$A$42,0),MATCH(工作量统计!K122,计分标准!$B$34:$I$34,0))/100)</f>
        <v/>
      </c>
      <c r="M122" s="2"/>
      <c r="N122" s="2"/>
      <c r="O122" s="17" t="str">
        <f t="shared" si="7"/>
        <v/>
      </c>
      <c r="P122" s="17" t="str">
        <f t="shared" si="8"/>
        <v/>
      </c>
      <c r="Q122" s="59"/>
      <c r="R122" s="59"/>
      <c r="S122" s="72"/>
      <c r="T122" s="59"/>
      <c r="U122" s="59"/>
      <c r="V122" s="17" t="str">
        <f>IF(U122="","",VLOOKUP(U122,计分标准!$A$47:$C$55,3,0))</f>
        <v/>
      </c>
      <c r="W122" s="2"/>
      <c r="X122" s="2"/>
      <c r="Y122" s="72"/>
      <c r="Z122" s="2"/>
      <c r="AA122" s="2"/>
      <c r="AB122" s="2"/>
      <c r="AC122" s="78"/>
      <c r="AD122" s="78"/>
      <c r="AE122" s="44"/>
      <c r="AF122" s="17" t="str">
        <f>IF(OR(Z122="",AA122="",AB122=""),"",VLOOKUP(Z122,计分标准!$A$70:$B$73,2,0)*VLOOKUP(AA122,计分标准!$A$58:$C$61,3,0)*AB122/10)</f>
        <v/>
      </c>
      <c r="AG122" s="17" t="str">
        <f>IF(AC122="",AF122,VLOOKUP(AC122,计分标准!$A$64:$B$67,2,0)*AF122)</f>
        <v/>
      </c>
      <c r="AH122" s="17" t="str">
        <f t="shared" si="9"/>
        <v/>
      </c>
      <c r="AI122" s="2"/>
      <c r="AJ122" s="72"/>
      <c r="AK122" s="72"/>
      <c r="AL122" s="2"/>
      <c r="AM122" s="17" t="str">
        <f t="shared" si="10"/>
        <v/>
      </c>
      <c r="AN122" s="2"/>
      <c r="AO122" s="72"/>
      <c r="AP122" s="2"/>
      <c r="AQ122" s="2"/>
      <c r="AR122" s="17" t="str">
        <f t="shared" si="11"/>
        <v/>
      </c>
      <c r="AS122" s="2"/>
      <c r="AT122" s="72"/>
      <c r="AU122" s="2"/>
      <c r="AV122" s="2"/>
      <c r="AW122" s="2"/>
      <c r="AX122" s="19" t="str">
        <f>IF(OR(AU122="",AV122=""),"",INDEX(计分标准!$C$77:$E$81,MATCH(工作量统计!AU122,计分标准!$A$77:$A$81,0),MATCH(工作量统计!AV122,计分标准!$C$76:$E$76,0)))</f>
        <v/>
      </c>
      <c r="AY122" s="79" t="str">
        <f>IF(AW122="",AX122,AX122*INDEX(计分标准!$C$97:$I$101,MATCH(AU122,计分标准!$A$97:$A$101,0),MATCH(AW122,计分标准!$C$96:$I$96,0)))</f>
        <v/>
      </c>
      <c r="AZ122" s="17" t="str">
        <f t="shared" si="12"/>
        <v/>
      </c>
      <c r="BA122" s="38"/>
    </row>
    <row r="123" spans="1:53" s="4" customFormat="1" ht="21" customHeight="1">
      <c r="A123" s="2"/>
      <c r="B123" s="5"/>
      <c r="C123" s="2"/>
      <c r="D123" s="2"/>
      <c r="E123" s="2"/>
      <c r="F123" s="18" t="str">
        <f>IF(OR(D123="",E123=""),"",VLOOKUP(D123,计分标准!$A$2:$C$10,3,0)*VLOOKUP(E123,计分标准!$A$13:$C$19,3,0))</f>
        <v/>
      </c>
      <c r="G123" s="2"/>
      <c r="H123" s="72"/>
      <c r="I123" s="2"/>
      <c r="J123" s="2"/>
      <c r="K123" s="2"/>
      <c r="L123" s="19" t="str">
        <f>IF(OR(I123="",J123="",K123=""),"",VLOOKUP(I123,计分标准!$A$23:$C$31,3,0)*INDEX(计分标准!$B$35:$I$42,MATCH(工作量统计!J123,计分标准!$A$35:$A$42,0),MATCH(工作量统计!K123,计分标准!$B$34:$I$34,0))/100)</f>
        <v/>
      </c>
      <c r="M123" s="2"/>
      <c r="N123" s="2"/>
      <c r="O123" s="17" t="str">
        <f t="shared" si="7"/>
        <v/>
      </c>
      <c r="P123" s="17" t="str">
        <f t="shared" si="8"/>
        <v/>
      </c>
      <c r="Q123" s="59"/>
      <c r="R123" s="59"/>
      <c r="S123" s="72"/>
      <c r="T123" s="59"/>
      <c r="U123" s="59"/>
      <c r="V123" s="17" t="str">
        <f>IF(U123="","",VLOOKUP(U123,计分标准!$A$47:$C$55,3,0))</f>
        <v/>
      </c>
      <c r="W123" s="2"/>
      <c r="X123" s="2"/>
      <c r="Y123" s="72"/>
      <c r="Z123" s="2"/>
      <c r="AA123" s="2"/>
      <c r="AB123" s="2"/>
      <c r="AC123" s="78"/>
      <c r="AD123" s="78"/>
      <c r="AE123" s="44"/>
      <c r="AF123" s="17" t="str">
        <f>IF(OR(Z123="",AA123="",AB123=""),"",VLOOKUP(Z123,计分标准!$A$70:$B$73,2,0)*VLOOKUP(AA123,计分标准!$A$58:$C$61,3,0)*AB123/10)</f>
        <v/>
      </c>
      <c r="AG123" s="17" t="str">
        <f>IF(AC123="",AF123,VLOOKUP(AC123,计分标准!$A$64:$B$67,2,0)*AF123)</f>
        <v/>
      </c>
      <c r="AH123" s="17" t="str">
        <f t="shared" si="9"/>
        <v/>
      </c>
      <c r="AI123" s="2"/>
      <c r="AJ123" s="72"/>
      <c r="AK123" s="72"/>
      <c r="AL123" s="2"/>
      <c r="AM123" s="17" t="str">
        <f t="shared" si="10"/>
        <v/>
      </c>
      <c r="AN123" s="2"/>
      <c r="AO123" s="72"/>
      <c r="AP123" s="2"/>
      <c r="AQ123" s="2"/>
      <c r="AR123" s="17" t="str">
        <f t="shared" si="11"/>
        <v/>
      </c>
      <c r="AS123" s="2"/>
      <c r="AT123" s="72"/>
      <c r="AU123" s="2"/>
      <c r="AV123" s="2"/>
      <c r="AW123" s="2"/>
      <c r="AX123" s="19" t="str">
        <f>IF(OR(AU123="",AV123=""),"",INDEX(计分标准!$C$77:$E$81,MATCH(工作量统计!AU123,计分标准!$A$77:$A$81,0),MATCH(工作量统计!AV123,计分标准!$C$76:$E$76,0)))</f>
        <v/>
      </c>
      <c r="AY123" s="79" t="str">
        <f>IF(AW123="",AX123,AX123*INDEX(计分标准!$C$97:$I$101,MATCH(AU123,计分标准!$A$97:$A$101,0),MATCH(AW123,计分标准!$C$96:$I$96,0)))</f>
        <v/>
      </c>
      <c r="AZ123" s="17" t="str">
        <f t="shared" si="12"/>
        <v/>
      </c>
      <c r="BA123" s="38"/>
    </row>
    <row r="124" spans="1:53" s="4" customFormat="1" ht="21" customHeight="1">
      <c r="A124" s="2"/>
      <c r="B124" s="5"/>
      <c r="C124" s="2"/>
      <c r="D124" s="2"/>
      <c r="E124" s="2"/>
      <c r="F124" s="18" t="str">
        <f>IF(OR(D124="",E124=""),"",VLOOKUP(D124,计分标准!$A$2:$C$10,3,0)*VLOOKUP(E124,计分标准!$A$13:$C$19,3,0))</f>
        <v/>
      </c>
      <c r="G124" s="2"/>
      <c r="H124" s="72"/>
      <c r="I124" s="2"/>
      <c r="J124" s="2"/>
      <c r="K124" s="2"/>
      <c r="L124" s="19" t="str">
        <f>IF(OR(I124="",J124="",K124=""),"",VLOOKUP(I124,计分标准!$A$23:$C$31,3,0)*INDEX(计分标准!$B$35:$I$42,MATCH(工作量统计!J124,计分标准!$A$35:$A$42,0),MATCH(工作量统计!K124,计分标准!$B$34:$I$34,0))/100)</f>
        <v/>
      </c>
      <c r="M124" s="2"/>
      <c r="N124" s="2"/>
      <c r="O124" s="17" t="str">
        <f t="shared" si="7"/>
        <v/>
      </c>
      <c r="P124" s="17" t="str">
        <f t="shared" si="8"/>
        <v/>
      </c>
      <c r="Q124" s="59"/>
      <c r="R124" s="59"/>
      <c r="S124" s="72"/>
      <c r="T124" s="59"/>
      <c r="U124" s="59"/>
      <c r="V124" s="17" t="str">
        <f>IF(U124="","",VLOOKUP(U124,计分标准!$A$47:$C$55,3,0))</f>
        <v/>
      </c>
      <c r="W124" s="2"/>
      <c r="X124" s="2"/>
      <c r="Y124" s="72"/>
      <c r="Z124" s="2"/>
      <c r="AA124" s="2"/>
      <c r="AB124" s="2"/>
      <c r="AC124" s="78"/>
      <c r="AD124" s="78"/>
      <c r="AE124" s="44"/>
      <c r="AF124" s="17" t="str">
        <f>IF(OR(Z124="",AA124="",AB124=""),"",VLOOKUP(Z124,计分标准!$A$70:$B$73,2,0)*VLOOKUP(AA124,计分标准!$A$58:$C$61,3,0)*AB124/10)</f>
        <v/>
      </c>
      <c r="AG124" s="17" t="str">
        <f>IF(AC124="",AF124,VLOOKUP(AC124,计分标准!$A$64:$B$67,2,0)*AF124)</f>
        <v/>
      </c>
      <c r="AH124" s="17" t="str">
        <f t="shared" si="9"/>
        <v/>
      </c>
      <c r="AI124" s="2"/>
      <c r="AJ124" s="72"/>
      <c r="AK124" s="72"/>
      <c r="AL124" s="2"/>
      <c r="AM124" s="17" t="str">
        <f t="shared" si="10"/>
        <v/>
      </c>
      <c r="AN124" s="2"/>
      <c r="AO124" s="72"/>
      <c r="AP124" s="2"/>
      <c r="AQ124" s="2"/>
      <c r="AR124" s="17" t="str">
        <f t="shared" si="11"/>
        <v/>
      </c>
      <c r="AS124" s="2"/>
      <c r="AT124" s="72"/>
      <c r="AU124" s="2"/>
      <c r="AV124" s="2"/>
      <c r="AW124" s="2"/>
      <c r="AX124" s="19" t="str">
        <f>IF(OR(AU124="",AV124=""),"",INDEX(计分标准!$C$77:$E$81,MATCH(工作量统计!AU124,计分标准!$A$77:$A$81,0),MATCH(工作量统计!AV124,计分标准!$C$76:$E$76,0)))</f>
        <v/>
      </c>
      <c r="AY124" s="79" t="str">
        <f>IF(AW124="",AX124,AX124*INDEX(计分标准!$C$97:$I$101,MATCH(AU124,计分标准!$A$97:$A$101,0),MATCH(AW124,计分标准!$C$96:$I$96,0)))</f>
        <v/>
      </c>
      <c r="AZ124" s="17" t="str">
        <f t="shared" si="12"/>
        <v/>
      </c>
      <c r="BA124" s="38"/>
    </row>
    <row r="125" spans="1:53" s="4" customFormat="1" ht="21" customHeight="1">
      <c r="A125" s="2"/>
      <c r="B125" s="5"/>
      <c r="C125" s="2"/>
      <c r="D125" s="2"/>
      <c r="E125" s="2"/>
      <c r="F125" s="18" t="str">
        <f>IF(OR(D125="",E125=""),"",VLOOKUP(D125,计分标准!$A$2:$C$10,3,0)*VLOOKUP(E125,计分标准!$A$13:$C$19,3,0))</f>
        <v/>
      </c>
      <c r="G125" s="2"/>
      <c r="H125" s="72"/>
      <c r="I125" s="2"/>
      <c r="J125" s="2"/>
      <c r="K125" s="2"/>
      <c r="L125" s="19" t="str">
        <f>IF(OR(I125="",J125="",K125=""),"",VLOOKUP(I125,计分标准!$A$23:$C$31,3,0)*INDEX(计分标准!$B$35:$I$42,MATCH(工作量统计!J125,计分标准!$A$35:$A$42,0),MATCH(工作量统计!K125,计分标准!$B$34:$I$34,0))/100)</f>
        <v/>
      </c>
      <c r="M125" s="2"/>
      <c r="N125" s="2"/>
      <c r="O125" s="17" t="str">
        <f t="shared" si="7"/>
        <v/>
      </c>
      <c r="P125" s="17" t="str">
        <f t="shared" si="8"/>
        <v/>
      </c>
      <c r="Q125" s="59"/>
      <c r="R125" s="59"/>
      <c r="S125" s="72"/>
      <c r="T125" s="59"/>
      <c r="U125" s="59"/>
      <c r="V125" s="17" t="str">
        <f>IF(U125="","",VLOOKUP(U125,计分标准!$A$47:$C$55,3,0))</f>
        <v/>
      </c>
      <c r="W125" s="2"/>
      <c r="X125" s="2"/>
      <c r="Y125" s="72"/>
      <c r="Z125" s="2"/>
      <c r="AA125" s="2"/>
      <c r="AB125" s="2"/>
      <c r="AC125" s="78"/>
      <c r="AD125" s="78"/>
      <c r="AE125" s="44"/>
      <c r="AF125" s="17" t="str">
        <f>IF(OR(Z125="",AA125="",AB125=""),"",VLOOKUP(Z125,计分标准!$A$70:$B$73,2,0)*VLOOKUP(AA125,计分标准!$A$58:$C$61,3,0)*AB125/10)</f>
        <v/>
      </c>
      <c r="AG125" s="17" t="str">
        <f>IF(AC125="",AF125,VLOOKUP(AC125,计分标准!$A$64:$B$67,2,0)*AF125)</f>
        <v/>
      </c>
      <c r="AH125" s="17" t="str">
        <f t="shared" si="9"/>
        <v/>
      </c>
      <c r="AI125" s="2"/>
      <c r="AJ125" s="72"/>
      <c r="AK125" s="72"/>
      <c r="AL125" s="2"/>
      <c r="AM125" s="17" t="str">
        <f t="shared" si="10"/>
        <v/>
      </c>
      <c r="AN125" s="2"/>
      <c r="AO125" s="72"/>
      <c r="AP125" s="2"/>
      <c r="AQ125" s="2"/>
      <c r="AR125" s="17" t="str">
        <f t="shared" si="11"/>
        <v/>
      </c>
      <c r="AS125" s="2"/>
      <c r="AT125" s="72"/>
      <c r="AU125" s="2"/>
      <c r="AV125" s="2"/>
      <c r="AW125" s="2"/>
      <c r="AX125" s="19" t="str">
        <f>IF(OR(AU125="",AV125=""),"",INDEX(计分标准!$C$77:$E$81,MATCH(工作量统计!AU125,计分标准!$A$77:$A$81,0),MATCH(工作量统计!AV125,计分标准!$C$76:$E$76,0)))</f>
        <v/>
      </c>
      <c r="AY125" s="79" t="str">
        <f>IF(AW125="",AX125,AX125*INDEX(计分标准!$C$97:$I$101,MATCH(AU125,计分标准!$A$97:$A$101,0),MATCH(AW125,计分标准!$C$96:$I$96,0)))</f>
        <v/>
      </c>
      <c r="AZ125" s="17" t="str">
        <f t="shared" si="12"/>
        <v/>
      </c>
      <c r="BA125" s="38"/>
    </row>
    <row r="126" spans="1:53" s="4" customFormat="1" ht="21" customHeight="1">
      <c r="A126" s="2"/>
      <c r="B126" s="5"/>
      <c r="C126" s="2"/>
      <c r="D126" s="2"/>
      <c r="E126" s="2"/>
      <c r="F126" s="18" t="str">
        <f>IF(OR(D126="",E126=""),"",VLOOKUP(D126,计分标准!$A$2:$C$10,3,0)*VLOOKUP(E126,计分标准!$A$13:$C$19,3,0))</f>
        <v/>
      </c>
      <c r="G126" s="2"/>
      <c r="H126" s="72"/>
      <c r="I126" s="2"/>
      <c r="J126" s="2"/>
      <c r="K126" s="2"/>
      <c r="L126" s="19" t="str">
        <f>IF(OR(I126="",J126="",K126=""),"",VLOOKUP(I126,计分标准!$A$23:$C$31,3,0)*INDEX(计分标准!$B$35:$I$42,MATCH(工作量统计!J126,计分标准!$A$35:$A$42,0),MATCH(工作量统计!K126,计分标准!$B$34:$I$34,0))/100)</f>
        <v/>
      </c>
      <c r="M126" s="2"/>
      <c r="N126" s="2"/>
      <c r="O126" s="17" t="str">
        <f t="shared" si="7"/>
        <v/>
      </c>
      <c r="P126" s="17" t="str">
        <f t="shared" si="8"/>
        <v/>
      </c>
      <c r="Q126" s="59"/>
      <c r="R126" s="59"/>
      <c r="S126" s="72"/>
      <c r="T126" s="59"/>
      <c r="U126" s="59"/>
      <c r="V126" s="17" t="str">
        <f>IF(U126="","",VLOOKUP(U126,计分标准!$A$47:$C$55,3,0))</f>
        <v/>
      </c>
      <c r="W126" s="2"/>
      <c r="X126" s="2"/>
      <c r="Y126" s="72"/>
      <c r="Z126" s="2"/>
      <c r="AA126" s="2"/>
      <c r="AB126" s="2"/>
      <c r="AC126" s="78"/>
      <c r="AD126" s="78"/>
      <c r="AE126" s="44"/>
      <c r="AF126" s="17" t="str">
        <f>IF(OR(Z126="",AA126="",AB126=""),"",VLOOKUP(Z126,计分标准!$A$70:$B$73,2,0)*VLOOKUP(AA126,计分标准!$A$58:$C$61,3,0)*AB126/10)</f>
        <v/>
      </c>
      <c r="AG126" s="17" t="str">
        <f>IF(AC126="",AF126,VLOOKUP(AC126,计分标准!$A$64:$B$67,2,0)*AF126)</f>
        <v/>
      </c>
      <c r="AH126" s="17" t="str">
        <f t="shared" si="9"/>
        <v/>
      </c>
      <c r="AI126" s="2"/>
      <c r="AJ126" s="72"/>
      <c r="AK126" s="72"/>
      <c r="AL126" s="2"/>
      <c r="AM126" s="17" t="str">
        <f t="shared" si="10"/>
        <v/>
      </c>
      <c r="AN126" s="2"/>
      <c r="AO126" s="72"/>
      <c r="AP126" s="2"/>
      <c r="AQ126" s="2"/>
      <c r="AR126" s="17" t="str">
        <f t="shared" si="11"/>
        <v/>
      </c>
      <c r="AS126" s="2"/>
      <c r="AT126" s="72"/>
      <c r="AU126" s="2"/>
      <c r="AV126" s="2"/>
      <c r="AW126" s="2"/>
      <c r="AX126" s="19" t="str">
        <f>IF(OR(AU126="",AV126=""),"",INDEX(计分标准!$C$77:$E$81,MATCH(工作量统计!AU126,计分标准!$A$77:$A$81,0),MATCH(工作量统计!AV126,计分标准!$C$76:$E$76,0)))</f>
        <v/>
      </c>
      <c r="AY126" s="79" t="str">
        <f>IF(AW126="",AX126,AX126*INDEX(计分标准!$C$97:$I$101,MATCH(AU126,计分标准!$A$97:$A$101,0),MATCH(AW126,计分标准!$C$96:$I$96,0)))</f>
        <v/>
      </c>
      <c r="AZ126" s="17" t="str">
        <f t="shared" si="12"/>
        <v/>
      </c>
      <c r="BA126" s="38"/>
    </row>
    <row r="127" spans="1:53" s="4" customFormat="1" ht="21" customHeight="1">
      <c r="A127" s="2"/>
      <c r="B127" s="5"/>
      <c r="C127" s="2"/>
      <c r="D127" s="2"/>
      <c r="E127" s="2"/>
      <c r="F127" s="18" t="str">
        <f>IF(OR(D127="",E127=""),"",VLOOKUP(D127,计分标准!$A$2:$C$10,3,0)*VLOOKUP(E127,计分标准!$A$13:$C$19,3,0))</f>
        <v/>
      </c>
      <c r="G127" s="2"/>
      <c r="H127" s="72"/>
      <c r="I127" s="2"/>
      <c r="J127" s="2"/>
      <c r="K127" s="2"/>
      <c r="L127" s="19" t="str">
        <f>IF(OR(I127="",J127="",K127=""),"",VLOOKUP(I127,计分标准!$A$23:$C$31,3,0)*INDEX(计分标准!$B$35:$I$42,MATCH(工作量统计!J127,计分标准!$A$35:$A$42,0),MATCH(工作量统计!K127,计分标准!$B$34:$I$34,0))/100)</f>
        <v/>
      </c>
      <c r="M127" s="2"/>
      <c r="N127" s="2"/>
      <c r="O127" s="17" t="str">
        <f t="shared" si="7"/>
        <v/>
      </c>
      <c r="P127" s="17" t="str">
        <f t="shared" si="8"/>
        <v/>
      </c>
      <c r="Q127" s="59"/>
      <c r="R127" s="59"/>
      <c r="S127" s="72"/>
      <c r="T127" s="59"/>
      <c r="U127" s="59"/>
      <c r="V127" s="17" t="str">
        <f>IF(U127="","",VLOOKUP(U127,计分标准!$A$47:$C$55,3,0))</f>
        <v/>
      </c>
      <c r="W127" s="2"/>
      <c r="X127" s="2"/>
      <c r="Y127" s="72"/>
      <c r="Z127" s="2"/>
      <c r="AA127" s="2"/>
      <c r="AB127" s="2"/>
      <c r="AC127" s="78"/>
      <c r="AD127" s="78"/>
      <c r="AE127" s="44"/>
      <c r="AF127" s="17" t="str">
        <f>IF(OR(Z127="",AA127="",AB127=""),"",VLOOKUP(Z127,计分标准!$A$70:$B$73,2,0)*VLOOKUP(AA127,计分标准!$A$58:$C$61,3,0)*AB127/10)</f>
        <v/>
      </c>
      <c r="AG127" s="17" t="str">
        <f>IF(AC127="",AF127,VLOOKUP(AC127,计分标准!$A$64:$B$67,2,0)*AF127)</f>
        <v/>
      </c>
      <c r="AH127" s="17" t="str">
        <f t="shared" si="9"/>
        <v/>
      </c>
      <c r="AI127" s="2"/>
      <c r="AJ127" s="72"/>
      <c r="AK127" s="72"/>
      <c r="AL127" s="2"/>
      <c r="AM127" s="17" t="str">
        <f t="shared" si="10"/>
        <v/>
      </c>
      <c r="AN127" s="2"/>
      <c r="AO127" s="72"/>
      <c r="AP127" s="2"/>
      <c r="AQ127" s="2"/>
      <c r="AR127" s="17" t="str">
        <f t="shared" si="11"/>
        <v/>
      </c>
      <c r="AS127" s="2"/>
      <c r="AT127" s="72"/>
      <c r="AU127" s="2"/>
      <c r="AV127" s="2"/>
      <c r="AW127" s="2"/>
      <c r="AX127" s="19" t="str">
        <f>IF(OR(AU127="",AV127=""),"",INDEX(计分标准!$C$77:$E$81,MATCH(工作量统计!AU127,计分标准!$A$77:$A$81,0),MATCH(工作量统计!AV127,计分标准!$C$76:$E$76,0)))</f>
        <v/>
      </c>
      <c r="AY127" s="79" t="str">
        <f>IF(AW127="",AX127,AX127*INDEX(计分标准!$C$97:$I$101,MATCH(AU127,计分标准!$A$97:$A$101,0),MATCH(AW127,计分标准!$C$96:$I$96,0)))</f>
        <v/>
      </c>
      <c r="AZ127" s="17" t="str">
        <f t="shared" si="12"/>
        <v/>
      </c>
      <c r="BA127" s="38"/>
    </row>
    <row r="128" spans="1:53" s="4" customFormat="1" ht="21" customHeight="1">
      <c r="A128" s="2"/>
      <c r="B128" s="5"/>
      <c r="C128" s="2"/>
      <c r="D128" s="2"/>
      <c r="E128" s="2"/>
      <c r="F128" s="18" t="str">
        <f>IF(OR(D128="",E128=""),"",VLOOKUP(D128,计分标准!$A$2:$C$10,3,0)*VLOOKUP(E128,计分标准!$A$13:$C$19,3,0))</f>
        <v/>
      </c>
      <c r="G128" s="2"/>
      <c r="H128" s="72"/>
      <c r="I128" s="2"/>
      <c r="J128" s="2"/>
      <c r="K128" s="2"/>
      <c r="L128" s="19" t="str">
        <f>IF(OR(I128="",J128="",K128=""),"",VLOOKUP(I128,计分标准!$A$23:$C$31,3,0)*INDEX(计分标准!$B$35:$I$42,MATCH(工作量统计!J128,计分标准!$A$35:$A$42,0),MATCH(工作量统计!K128,计分标准!$B$34:$I$34,0))/100)</f>
        <v/>
      </c>
      <c r="M128" s="2"/>
      <c r="N128" s="2"/>
      <c r="O128" s="17" t="str">
        <f t="shared" si="7"/>
        <v/>
      </c>
      <c r="P128" s="17" t="str">
        <f t="shared" si="8"/>
        <v/>
      </c>
      <c r="Q128" s="59"/>
      <c r="R128" s="59"/>
      <c r="S128" s="72"/>
      <c r="T128" s="59"/>
      <c r="U128" s="59"/>
      <c r="V128" s="17" t="str">
        <f>IF(U128="","",VLOOKUP(U128,计分标准!$A$47:$C$55,3,0))</f>
        <v/>
      </c>
      <c r="W128" s="2"/>
      <c r="X128" s="2"/>
      <c r="Y128" s="72"/>
      <c r="Z128" s="2"/>
      <c r="AA128" s="2"/>
      <c r="AB128" s="2"/>
      <c r="AC128" s="78"/>
      <c r="AD128" s="78"/>
      <c r="AE128" s="44"/>
      <c r="AF128" s="17" t="str">
        <f>IF(OR(Z128="",AA128="",AB128=""),"",VLOOKUP(Z128,计分标准!$A$70:$B$73,2,0)*VLOOKUP(AA128,计分标准!$A$58:$C$61,3,0)*AB128/10)</f>
        <v/>
      </c>
      <c r="AG128" s="17" t="str">
        <f>IF(AC128="",AF128,VLOOKUP(AC128,计分标准!$A$64:$B$67,2,0)*AF128)</f>
        <v/>
      </c>
      <c r="AH128" s="17" t="str">
        <f t="shared" si="9"/>
        <v/>
      </c>
      <c r="AI128" s="2"/>
      <c r="AJ128" s="72"/>
      <c r="AK128" s="72"/>
      <c r="AL128" s="2"/>
      <c r="AM128" s="17" t="str">
        <f t="shared" si="10"/>
        <v/>
      </c>
      <c r="AN128" s="2"/>
      <c r="AO128" s="72"/>
      <c r="AP128" s="2"/>
      <c r="AQ128" s="2"/>
      <c r="AR128" s="17" t="str">
        <f t="shared" si="11"/>
        <v/>
      </c>
      <c r="AS128" s="2"/>
      <c r="AT128" s="72"/>
      <c r="AU128" s="2"/>
      <c r="AV128" s="2"/>
      <c r="AW128" s="2"/>
      <c r="AX128" s="19" t="str">
        <f>IF(OR(AU128="",AV128=""),"",INDEX(计分标准!$C$77:$E$81,MATCH(工作量统计!AU128,计分标准!$A$77:$A$81,0),MATCH(工作量统计!AV128,计分标准!$C$76:$E$76,0)))</f>
        <v/>
      </c>
      <c r="AY128" s="79" t="str">
        <f>IF(AW128="",AX128,AX128*INDEX(计分标准!$C$97:$I$101,MATCH(AU128,计分标准!$A$97:$A$101,0),MATCH(AW128,计分标准!$C$96:$I$96,0)))</f>
        <v/>
      </c>
      <c r="AZ128" s="17" t="str">
        <f t="shared" si="12"/>
        <v/>
      </c>
      <c r="BA128" s="38"/>
    </row>
    <row r="129" spans="1:53" s="4" customFormat="1" ht="21" customHeight="1">
      <c r="A129" s="2"/>
      <c r="B129" s="5"/>
      <c r="C129" s="2"/>
      <c r="D129" s="2"/>
      <c r="E129" s="2"/>
      <c r="F129" s="18" t="str">
        <f>IF(OR(D129="",E129=""),"",VLOOKUP(D129,计分标准!$A$2:$C$10,3,0)*VLOOKUP(E129,计分标准!$A$13:$C$19,3,0))</f>
        <v/>
      </c>
      <c r="G129" s="2"/>
      <c r="H129" s="72"/>
      <c r="I129" s="2"/>
      <c r="J129" s="2"/>
      <c r="K129" s="2"/>
      <c r="L129" s="19" t="str">
        <f>IF(OR(I129="",J129="",K129=""),"",VLOOKUP(I129,计分标准!$A$23:$C$31,3,0)*INDEX(计分标准!$B$35:$I$42,MATCH(工作量统计!J129,计分标准!$A$35:$A$42,0),MATCH(工作量统计!K129,计分标准!$B$34:$I$34,0))/100)</f>
        <v/>
      </c>
      <c r="M129" s="2"/>
      <c r="N129" s="2"/>
      <c r="O129" s="17" t="str">
        <f t="shared" si="7"/>
        <v/>
      </c>
      <c r="P129" s="17" t="str">
        <f t="shared" si="8"/>
        <v/>
      </c>
      <c r="Q129" s="59"/>
      <c r="R129" s="59"/>
      <c r="S129" s="72"/>
      <c r="T129" s="59"/>
      <c r="U129" s="59"/>
      <c r="V129" s="17" t="str">
        <f>IF(U129="","",VLOOKUP(U129,计分标准!$A$47:$C$55,3,0))</f>
        <v/>
      </c>
      <c r="W129" s="2"/>
      <c r="X129" s="2"/>
      <c r="Y129" s="72"/>
      <c r="Z129" s="2"/>
      <c r="AA129" s="2"/>
      <c r="AB129" s="2"/>
      <c r="AC129" s="78"/>
      <c r="AD129" s="78"/>
      <c r="AE129" s="44"/>
      <c r="AF129" s="17" t="str">
        <f>IF(OR(Z129="",AA129="",AB129=""),"",VLOOKUP(Z129,计分标准!$A$70:$B$73,2,0)*VLOOKUP(AA129,计分标准!$A$58:$C$61,3,0)*AB129/10)</f>
        <v/>
      </c>
      <c r="AG129" s="17" t="str">
        <f>IF(AC129="",AF129,VLOOKUP(AC129,计分标准!$A$64:$B$67,2,0)*AF129)</f>
        <v/>
      </c>
      <c r="AH129" s="17" t="str">
        <f t="shared" si="9"/>
        <v/>
      </c>
      <c r="AI129" s="2"/>
      <c r="AJ129" s="72"/>
      <c r="AK129" s="72"/>
      <c r="AL129" s="2"/>
      <c r="AM129" s="17" t="str">
        <f t="shared" si="10"/>
        <v/>
      </c>
      <c r="AN129" s="2"/>
      <c r="AO129" s="72"/>
      <c r="AP129" s="2"/>
      <c r="AQ129" s="2"/>
      <c r="AR129" s="17" t="str">
        <f t="shared" si="11"/>
        <v/>
      </c>
      <c r="AS129" s="2"/>
      <c r="AT129" s="72"/>
      <c r="AU129" s="2"/>
      <c r="AV129" s="2"/>
      <c r="AW129" s="2"/>
      <c r="AX129" s="19" t="str">
        <f>IF(OR(AU129="",AV129=""),"",INDEX(计分标准!$C$77:$E$81,MATCH(工作量统计!AU129,计分标准!$A$77:$A$81,0),MATCH(工作量统计!AV129,计分标准!$C$76:$E$76,0)))</f>
        <v/>
      </c>
      <c r="AY129" s="79" t="str">
        <f>IF(AW129="",AX129,AX129*INDEX(计分标准!$C$97:$I$101,MATCH(AU129,计分标准!$A$97:$A$101,0),MATCH(AW129,计分标准!$C$96:$I$96,0)))</f>
        <v/>
      </c>
      <c r="AZ129" s="17" t="str">
        <f t="shared" si="12"/>
        <v/>
      </c>
      <c r="BA129" s="38"/>
    </row>
    <row r="130" spans="1:53" s="4" customFormat="1" ht="21" customHeight="1">
      <c r="A130" s="2"/>
      <c r="B130" s="5"/>
      <c r="C130" s="2"/>
      <c r="D130" s="2"/>
      <c r="E130" s="2"/>
      <c r="F130" s="18" t="str">
        <f>IF(OR(D130="",E130=""),"",VLOOKUP(D130,计分标准!$A$2:$C$10,3,0)*VLOOKUP(E130,计分标准!$A$13:$C$19,3,0))</f>
        <v/>
      </c>
      <c r="G130" s="2"/>
      <c r="H130" s="72"/>
      <c r="I130" s="2"/>
      <c r="J130" s="2"/>
      <c r="K130" s="2"/>
      <c r="L130" s="19" t="str">
        <f>IF(OR(I130="",J130="",K130=""),"",VLOOKUP(I130,计分标准!$A$23:$C$31,3,0)*INDEX(计分标准!$B$35:$I$42,MATCH(工作量统计!J130,计分标准!$A$35:$A$42,0),MATCH(工作量统计!K130,计分标准!$B$34:$I$34,0))/100)</f>
        <v/>
      </c>
      <c r="M130" s="2"/>
      <c r="N130" s="2"/>
      <c r="O130" s="17" t="str">
        <f t="shared" si="7"/>
        <v/>
      </c>
      <c r="P130" s="17" t="str">
        <f t="shared" si="8"/>
        <v/>
      </c>
      <c r="Q130" s="59"/>
      <c r="R130" s="59"/>
      <c r="S130" s="72"/>
      <c r="T130" s="59"/>
      <c r="U130" s="59"/>
      <c r="V130" s="17" t="str">
        <f>IF(U130="","",VLOOKUP(U130,计分标准!$A$47:$C$55,3,0))</f>
        <v/>
      </c>
      <c r="W130" s="2"/>
      <c r="X130" s="2"/>
      <c r="Y130" s="72"/>
      <c r="Z130" s="2"/>
      <c r="AA130" s="2"/>
      <c r="AB130" s="2"/>
      <c r="AC130" s="78"/>
      <c r="AD130" s="78"/>
      <c r="AE130" s="44"/>
      <c r="AF130" s="17" t="str">
        <f>IF(OR(Z130="",AA130="",AB130=""),"",VLOOKUP(Z130,计分标准!$A$70:$B$73,2,0)*VLOOKUP(AA130,计分标准!$A$58:$C$61,3,0)*AB130/10)</f>
        <v/>
      </c>
      <c r="AG130" s="17" t="str">
        <f>IF(AC130="",AF130,VLOOKUP(AC130,计分标准!$A$64:$B$67,2,0)*AF130)</f>
        <v/>
      </c>
      <c r="AH130" s="17" t="str">
        <f t="shared" si="9"/>
        <v/>
      </c>
      <c r="AI130" s="2"/>
      <c r="AJ130" s="72"/>
      <c r="AK130" s="72"/>
      <c r="AL130" s="2"/>
      <c r="AM130" s="17" t="str">
        <f t="shared" si="10"/>
        <v/>
      </c>
      <c r="AN130" s="2"/>
      <c r="AO130" s="72"/>
      <c r="AP130" s="2"/>
      <c r="AQ130" s="2"/>
      <c r="AR130" s="17" t="str">
        <f t="shared" si="11"/>
        <v/>
      </c>
      <c r="AS130" s="2"/>
      <c r="AT130" s="72"/>
      <c r="AU130" s="2"/>
      <c r="AV130" s="2"/>
      <c r="AW130" s="2"/>
      <c r="AX130" s="19" t="str">
        <f>IF(OR(AU130="",AV130=""),"",INDEX(计分标准!$C$77:$E$81,MATCH(工作量统计!AU130,计分标准!$A$77:$A$81,0),MATCH(工作量统计!AV130,计分标准!$C$76:$E$76,0)))</f>
        <v/>
      </c>
      <c r="AY130" s="79" t="str">
        <f>IF(AW130="",AX130,AX130*INDEX(计分标准!$C$97:$I$101,MATCH(AU130,计分标准!$A$97:$A$101,0),MATCH(AW130,计分标准!$C$96:$I$96,0)))</f>
        <v/>
      </c>
      <c r="AZ130" s="17" t="str">
        <f t="shared" si="12"/>
        <v/>
      </c>
      <c r="BA130" s="38"/>
    </row>
    <row r="131" spans="1:53" s="4" customFormat="1" ht="21" customHeight="1">
      <c r="A131" s="2"/>
      <c r="B131" s="5"/>
      <c r="C131" s="2"/>
      <c r="D131" s="2"/>
      <c r="E131" s="2"/>
      <c r="F131" s="18" t="str">
        <f>IF(OR(D131="",E131=""),"",VLOOKUP(D131,计分标准!$A$2:$C$10,3,0)*VLOOKUP(E131,计分标准!$A$13:$C$19,3,0))</f>
        <v/>
      </c>
      <c r="G131" s="2"/>
      <c r="H131" s="72"/>
      <c r="I131" s="2"/>
      <c r="J131" s="2"/>
      <c r="K131" s="2"/>
      <c r="L131" s="19" t="str">
        <f>IF(OR(I131="",J131="",K131=""),"",VLOOKUP(I131,计分标准!$A$23:$C$31,3,0)*INDEX(计分标准!$B$35:$I$42,MATCH(工作量统计!J131,计分标准!$A$35:$A$42,0),MATCH(工作量统计!K131,计分标准!$B$34:$I$34,0))/100)</f>
        <v/>
      </c>
      <c r="M131" s="2"/>
      <c r="N131" s="2"/>
      <c r="O131" s="17" t="str">
        <f t="shared" si="7"/>
        <v/>
      </c>
      <c r="P131" s="17" t="str">
        <f t="shared" si="8"/>
        <v/>
      </c>
      <c r="Q131" s="59"/>
      <c r="R131" s="59"/>
      <c r="S131" s="72"/>
      <c r="T131" s="59"/>
      <c r="U131" s="59"/>
      <c r="V131" s="17" t="str">
        <f>IF(U131="","",VLOOKUP(U131,计分标准!$A$47:$C$55,3,0))</f>
        <v/>
      </c>
      <c r="W131" s="2"/>
      <c r="X131" s="2"/>
      <c r="Y131" s="72"/>
      <c r="Z131" s="2"/>
      <c r="AA131" s="2"/>
      <c r="AB131" s="2"/>
      <c r="AC131" s="78"/>
      <c r="AD131" s="78"/>
      <c r="AE131" s="44"/>
      <c r="AF131" s="17" t="str">
        <f>IF(OR(Z131="",AA131="",AB131=""),"",VLOOKUP(Z131,计分标准!$A$70:$B$73,2,0)*VLOOKUP(AA131,计分标准!$A$58:$C$61,3,0)*AB131/10)</f>
        <v/>
      </c>
      <c r="AG131" s="17" t="str">
        <f>IF(AC131="",AF131,VLOOKUP(AC131,计分标准!$A$64:$B$67,2,0)*AF131)</f>
        <v/>
      </c>
      <c r="AH131" s="17" t="str">
        <f t="shared" si="9"/>
        <v/>
      </c>
      <c r="AI131" s="2"/>
      <c r="AJ131" s="72"/>
      <c r="AK131" s="72"/>
      <c r="AL131" s="2"/>
      <c r="AM131" s="17" t="str">
        <f t="shared" si="10"/>
        <v/>
      </c>
      <c r="AN131" s="2"/>
      <c r="AO131" s="72"/>
      <c r="AP131" s="2"/>
      <c r="AQ131" s="2"/>
      <c r="AR131" s="17" t="str">
        <f t="shared" si="11"/>
        <v/>
      </c>
      <c r="AS131" s="2"/>
      <c r="AT131" s="72"/>
      <c r="AU131" s="2"/>
      <c r="AV131" s="2"/>
      <c r="AW131" s="2"/>
      <c r="AX131" s="19" t="str">
        <f>IF(OR(AU131="",AV131=""),"",INDEX(计分标准!$C$77:$E$81,MATCH(工作量统计!AU131,计分标准!$A$77:$A$81,0),MATCH(工作量统计!AV131,计分标准!$C$76:$E$76,0)))</f>
        <v/>
      </c>
      <c r="AY131" s="79" t="str">
        <f>IF(AW131="",AX131,AX131*INDEX(计分标准!$C$97:$I$101,MATCH(AU131,计分标准!$A$97:$A$101,0),MATCH(AW131,计分标准!$C$96:$I$96,0)))</f>
        <v/>
      </c>
      <c r="AZ131" s="17" t="str">
        <f t="shared" si="12"/>
        <v/>
      </c>
      <c r="BA131" s="38"/>
    </row>
    <row r="132" spans="1:53" s="4" customFormat="1" ht="21" customHeight="1">
      <c r="A132" s="2"/>
      <c r="B132" s="5"/>
      <c r="C132" s="2"/>
      <c r="D132" s="2"/>
      <c r="E132" s="2"/>
      <c r="F132" s="18" t="str">
        <f>IF(OR(D132="",E132=""),"",VLOOKUP(D132,计分标准!$A$2:$C$10,3,0)*VLOOKUP(E132,计分标准!$A$13:$C$19,3,0))</f>
        <v/>
      </c>
      <c r="G132" s="2"/>
      <c r="H132" s="72"/>
      <c r="I132" s="2"/>
      <c r="J132" s="2"/>
      <c r="K132" s="2"/>
      <c r="L132" s="19" t="str">
        <f>IF(OR(I132="",J132="",K132=""),"",VLOOKUP(I132,计分标准!$A$23:$C$31,3,0)*INDEX(计分标准!$B$35:$I$42,MATCH(工作量统计!J132,计分标准!$A$35:$A$42,0),MATCH(工作量统计!K132,计分标准!$B$34:$I$34,0))/100)</f>
        <v/>
      </c>
      <c r="M132" s="2"/>
      <c r="N132" s="2"/>
      <c r="O132" s="17" t="str">
        <f t="shared" si="7"/>
        <v/>
      </c>
      <c r="P132" s="17" t="str">
        <f t="shared" si="8"/>
        <v/>
      </c>
      <c r="Q132" s="59"/>
      <c r="R132" s="59"/>
      <c r="S132" s="72"/>
      <c r="T132" s="59"/>
      <c r="U132" s="59"/>
      <c r="V132" s="17" t="str">
        <f>IF(U132="","",VLOOKUP(U132,计分标准!$A$47:$C$55,3,0))</f>
        <v/>
      </c>
      <c r="W132" s="2"/>
      <c r="X132" s="2"/>
      <c r="Y132" s="72"/>
      <c r="Z132" s="2"/>
      <c r="AA132" s="2"/>
      <c r="AB132" s="2"/>
      <c r="AC132" s="78"/>
      <c r="AD132" s="78"/>
      <c r="AE132" s="44"/>
      <c r="AF132" s="17" t="str">
        <f>IF(OR(Z132="",AA132="",AB132=""),"",VLOOKUP(Z132,计分标准!$A$70:$B$73,2,0)*VLOOKUP(AA132,计分标准!$A$58:$C$61,3,0)*AB132/10)</f>
        <v/>
      </c>
      <c r="AG132" s="17" t="str">
        <f>IF(AC132="",AF132,VLOOKUP(AC132,计分标准!$A$64:$B$67,2,0)*AF132)</f>
        <v/>
      </c>
      <c r="AH132" s="17" t="str">
        <f t="shared" si="9"/>
        <v/>
      </c>
      <c r="AI132" s="2"/>
      <c r="AJ132" s="72"/>
      <c r="AK132" s="72"/>
      <c r="AL132" s="2"/>
      <c r="AM132" s="17" t="str">
        <f t="shared" si="10"/>
        <v/>
      </c>
      <c r="AN132" s="2"/>
      <c r="AO132" s="72"/>
      <c r="AP132" s="2"/>
      <c r="AQ132" s="2"/>
      <c r="AR132" s="17" t="str">
        <f t="shared" si="11"/>
        <v/>
      </c>
      <c r="AS132" s="2"/>
      <c r="AT132" s="72"/>
      <c r="AU132" s="2"/>
      <c r="AV132" s="2"/>
      <c r="AW132" s="2"/>
      <c r="AX132" s="19" t="str">
        <f>IF(OR(AU132="",AV132=""),"",INDEX(计分标准!$C$77:$E$81,MATCH(工作量统计!AU132,计分标准!$A$77:$A$81,0),MATCH(工作量统计!AV132,计分标准!$C$76:$E$76,0)))</f>
        <v/>
      </c>
      <c r="AY132" s="79" t="str">
        <f>IF(AW132="",AX132,AX132*INDEX(计分标准!$C$97:$I$101,MATCH(AU132,计分标准!$A$97:$A$101,0),MATCH(AW132,计分标准!$C$96:$I$96,0)))</f>
        <v/>
      </c>
      <c r="AZ132" s="17" t="str">
        <f t="shared" si="12"/>
        <v/>
      </c>
      <c r="BA132" s="38"/>
    </row>
    <row r="133" spans="1:53" s="4" customFormat="1" ht="21" customHeight="1">
      <c r="A133" s="2"/>
      <c r="B133" s="5"/>
      <c r="C133" s="2"/>
      <c r="D133" s="2"/>
      <c r="E133" s="2"/>
      <c r="F133" s="18" t="str">
        <f>IF(OR(D133="",E133=""),"",VLOOKUP(D133,计分标准!$A$2:$C$10,3,0)*VLOOKUP(E133,计分标准!$A$13:$C$19,3,0))</f>
        <v/>
      </c>
      <c r="G133" s="2"/>
      <c r="H133" s="72"/>
      <c r="I133" s="2"/>
      <c r="J133" s="2"/>
      <c r="K133" s="2"/>
      <c r="L133" s="19" t="str">
        <f>IF(OR(I133="",J133="",K133=""),"",VLOOKUP(I133,计分标准!$A$23:$C$31,3,0)*INDEX(计分标准!$B$35:$I$42,MATCH(工作量统计!J133,计分标准!$A$35:$A$42,0),MATCH(工作量统计!K133,计分标准!$B$34:$I$34,0))/100)</f>
        <v/>
      </c>
      <c r="M133" s="2"/>
      <c r="N133" s="2"/>
      <c r="O133" s="17" t="str">
        <f t="shared" si="7"/>
        <v/>
      </c>
      <c r="P133" s="17" t="str">
        <f t="shared" si="8"/>
        <v/>
      </c>
      <c r="Q133" s="59"/>
      <c r="R133" s="59"/>
      <c r="S133" s="72"/>
      <c r="T133" s="59"/>
      <c r="U133" s="59"/>
      <c r="V133" s="17" t="str">
        <f>IF(U133="","",VLOOKUP(U133,计分标准!$A$47:$C$55,3,0))</f>
        <v/>
      </c>
      <c r="W133" s="2"/>
      <c r="X133" s="2"/>
      <c r="Y133" s="72"/>
      <c r="Z133" s="2"/>
      <c r="AA133" s="2"/>
      <c r="AB133" s="2"/>
      <c r="AC133" s="78"/>
      <c r="AD133" s="78"/>
      <c r="AE133" s="44"/>
      <c r="AF133" s="17" t="str">
        <f>IF(OR(Z133="",AA133="",AB133=""),"",VLOOKUP(Z133,计分标准!$A$70:$B$73,2,0)*VLOOKUP(AA133,计分标准!$A$58:$C$61,3,0)*AB133/10)</f>
        <v/>
      </c>
      <c r="AG133" s="17" t="str">
        <f>IF(AC133="",AF133,VLOOKUP(AC133,计分标准!$A$64:$B$67,2,0)*AF133)</f>
        <v/>
      </c>
      <c r="AH133" s="17" t="str">
        <f t="shared" si="9"/>
        <v/>
      </c>
      <c r="AI133" s="2"/>
      <c r="AJ133" s="72"/>
      <c r="AK133" s="72"/>
      <c r="AL133" s="2"/>
      <c r="AM133" s="17" t="str">
        <f t="shared" si="10"/>
        <v/>
      </c>
      <c r="AN133" s="2"/>
      <c r="AO133" s="72"/>
      <c r="AP133" s="2"/>
      <c r="AQ133" s="2"/>
      <c r="AR133" s="17" t="str">
        <f t="shared" si="11"/>
        <v/>
      </c>
      <c r="AS133" s="2"/>
      <c r="AT133" s="72"/>
      <c r="AU133" s="2"/>
      <c r="AV133" s="2"/>
      <c r="AW133" s="2"/>
      <c r="AX133" s="19" t="str">
        <f>IF(OR(AU133="",AV133=""),"",INDEX(计分标准!$C$77:$E$81,MATCH(工作量统计!AU133,计分标准!$A$77:$A$81,0),MATCH(工作量统计!AV133,计分标准!$C$76:$E$76,0)))</f>
        <v/>
      </c>
      <c r="AY133" s="79" t="str">
        <f>IF(AW133="",AX133,AX133*INDEX(计分标准!$C$97:$I$101,MATCH(AU133,计分标准!$A$97:$A$101,0),MATCH(AW133,计分标准!$C$96:$I$96,0)))</f>
        <v/>
      </c>
      <c r="AZ133" s="17" t="str">
        <f t="shared" si="12"/>
        <v/>
      </c>
      <c r="BA133" s="38"/>
    </row>
    <row r="134" spans="1:53" s="4" customFormat="1" ht="21" customHeight="1">
      <c r="A134" s="2"/>
      <c r="B134" s="5"/>
      <c r="C134" s="2"/>
      <c r="D134" s="2"/>
      <c r="E134" s="2"/>
      <c r="F134" s="18" t="str">
        <f>IF(OR(D134="",E134=""),"",VLOOKUP(D134,计分标准!$A$2:$C$10,3,0)*VLOOKUP(E134,计分标准!$A$13:$C$19,3,0))</f>
        <v/>
      </c>
      <c r="G134" s="2"/>
      <c r="H134" s="72"/>
      <c r="I134" s="2"/>
      <c r="J134" s="2"/>
      <c r="K134" s="2"/>
      <c r="L134" s="19" t="str">
        <f>IF(OR(I134="",J134="",K134=""),"",VLOOKUP(I134,计分标准!$A$23:$C$31,3,0)*INDEX(计分标准!$B$35:$I$42,MATCH(工作量统计!J134,计分标准!$A$35:$A$42,0),MATCH(工作量统计!K134,计分标准!$B$34:$I$34,0))/100)</f>
        <v/>
      </c>
      <c r="M134" s="2"/>
      <c r="N134" s="2"/>
      <c r="O134" s="17" t="str">
        <f t="shared" si="7"/>
        <v/>
      </c>
      <c r="P134" s="17" t="str">
        <f t="shared" si="8"/>
        <v/>
      </c>
      <c r="Q134" s="59"/>
      <c r="R134" s="59"/>
      <c r="S134" s="72"/>
      <c r="T134" s="59"/>
      <c r="U134" s="59"/>
      <c r="V134" s="17" t="str">
        <f>IF(U134="","",VLOOKUP(U134,计分标准!$A$47:$C$55,3,0))</f>
        <v/>
      </c>
      <c r="W134" s="2"/>
      <c r="X134" s="2"/>
      <c r="Y134" s="72"/>
      <c r="Z134" s="2"/>
      <c r="AA134" s="2"/>
      <c r="AB134" s="2"/>
      <c r="AC134" s="78"/>
      <c r="AD134" s="78"/>
      <c r="AE134" s="44"/>
      <c r="AF134" s="17" t="str">
        <f>IF(OR(Z134="",AA134="",AB134=""),"",VLOOKUP(Z134,计分标准!$A$70:$B$73,2,0)*VLOOKUP(AA134,计分标准!$A$58:$C$61,3,0)*AB134/10)</f>
        <v/>
      </c>
      <c r="AG134" s="17" t="str">
        <f>IF(AC134="",AF134,VLOOKUP(AC134,计分标准!$A$64:$B$67,2,0)*AF134)</f>
        <v/>
      </c>
      <c r="AH134" s="17" t="str">
        <f t="shared" si="9"/>
        <v/>
      </c>
      <c r="AI134" s="2"/>
      <c r="AJ134" s="72"/>
      <c r="AK134" s="72"/>
      <c r="AL134" s="2"/>
      <c r="AM134" s="17" t="str">
        <f t="shared" si="10"/>
        <v/>
      </c>
      <c r="AN134" s="2"/>
      <c r="AO134" s="72"/>
      <c r="AP134" s="2"/>
      <c r="AQ134" s="2"/>
      <c r="AR134" s="17" t="str">
        <f t="shared" si="11"/>
        <v/>
      </c>
      <c r="AS134" s="2"/>
      <c r="AT134" s="72"/>
      <c r="AU134" s="2"/>
      <c r="AV134" s="2"/>
      <c r="AW134" s="2"/>
      <c r="AX134" s="19" t="str">
        <f>IF(OR(AU134="",AV134=""),"",INDEX(计分标准!$C$77:$E$81,MATCH(工作量统计!AU134,计分标准!$A$77:$A$81,0),MATCH(工作量统计!AV134,计分标准!$C$76:$E$76,0)))</f>
        <v/>
      </c>
      <c r="AY134" s="79" t="str">
        <f>IF(AW134="",AX134,AX134*INDEX(计分标准!$C$97:$I$101,MATCH(AU134,计分标准!$A$97:$A$101,0),MATCH(AW134,计分标准!$C$96:$I$96,0)))</f>
        <v/>
      </c>
      <c r="AZ134" s="17" t="str">
        <f t="shared" si="12"/>
        <v/>
      </c>
      <c r="BA134" s="38"/>
    </row>
    <row r="135" spans="1:53" s="4" customFormat="1" ht="21" customHeight="1">
      <c r="A135" s="2"/>
      <c r="B135" s="5"/>
      <c r="C135" s="2"/>
      <c r="D135" s="2"/>
      <c r="E135" s="2"/>
      <c r="F135" s="18" t="str">
        <f>IF(OR(D135="",E135=""),"",VLOOKUP(D135,计分标准!$A$2:$C$10,3,0)*VLOOKUP(E135,计分标准!$A$13:$C$19,3,0))</f>
        <v/>
      </c>
      <c r="G135" s="2"/>
      <c r="H135" s="72"/>
      <c r="I135" s="2"/>
      <c r="J135" s="2"/>
      <c r="K135" s="2"/>
      <c r="L135" s="19" t="str">
        <f>IF(OR(I135="",J135="",K135=""),"",VLOOKUP(I135,计分标准!$A$23:$C$31,3,0)*INDEX(计分标准!$B$35:$I$42,MATCH(工作量统计!J135,计分标准!$A$35:$A$42,0),MATCH(工作量统计!K135,计分标准!$B$34:$I$34,0))/100)</f>
        <v/>
      </c>
      <c r="M135" s="2"/>
      <c r="N135" s="2"/>
      <c r="O135" s="17" t="str">
        <f t="shared" ref="O135:O198" si="13">IF(M135="人文社会科学课题",N135,IF(M135="自然科学课题",N135/2,""))</f>
        <v/>
      </c>
      <c r="P135" s="17" t="str">
        <f t="shared" ref="P135:P198" si="14">IF(O135="",L135,IF(AND(O135="",L135=""),"",L135+O135))</f>
        <v/>
      </c>
      <c r="Q135" s="59"/>
      <c r="R135" s="59"/>
      <c r="S135" s="72"/>
      <c r="T135" s="59"/>
      <c r="U135" s="59"/>
      <c r="V135" s="17" t="str">
        <f>IF(U135="","",VLOOKUP(U135,计分标准!$A$47:$C$55,3,0))</f>
        <v/>
      </c>
      <c r="W135" s="2"/>
      <c r="X135" s="2"/>
      <c r="Y135" s="72"/>
      <c r="Z135" s="2"/>
      <c r="AA135" s="2"/>
      <c r="AB135" s="2"/>
      <c r="AC135" s="78"/>
      <c r="AD135" s="78"/>
      <c r="AE135" s="44"/>
      <c r="AF135" s="17" t="str">
        <f>IF(OR(Z135="",AA135="",AB135=""),"",VLOOKUP(Z135,计分标准!$A$70:$B$73,2,0)*VLOOKUP(AA135,计分标准!$A$58:$C$61,3,0)*AB135/10)</f>
        <v/>
      </c>
      <c r="AG135" s="17" t="str">
        <f>IF(AC135="",AF135,VLOOKUP(AC135,计分标准!$A$64:$B$67,2,0)*AF135)</f>
        <v/>
      </c>
      <c r="AH135" s="17" t="str">
        <f t="shared" ref="AH135:AH198" si="15">IF(OR(Z135="",AA135="",AB135=""),"",IF(AD135="BZ1",20+AG135*AE135/AB135,IF(AD135="BZ2",AG135*AE135/AB135,IF(AD135="BZ3",AG135*80%,IF(AD135="BZ4",AG135*20%,AG135)))))</f>
        <v/>
      </c>
      <c r="AI135" s="2"/>
      <c r="AJ135" s="72"/>
      <c r="AK135" s="72"/>
      <c r="AL135" s="2"/>
      <c r="AM135" s="17" t="str">
        <f t="shared" ref="AM135:AM198" si="16">IF(AL135="JD1",120,IF(AL135="JD2",40,IF(AL135="JD3",20,"")))</f>
        <v/>
      </c>
      <c r="AN135" s="2"/>
      <c r="AO135" s="72"/>
      <c r="AP135" s="2"/>
      <c r="AQ135" s="2"/>
      <c r="AR135" s="17" t="str">
        <f t="shared" ref="AR135:AR198" si="17">IF(AP135="JZ1",AQ135*30,IF(AP135="JZ2",AQ135*20,""))</f>
        <v/>
      </c>
      <c r="AS135" s="2"/>
      <c r="AT135" s="72"/>
      <c r="AU135" s="2"/>
      <c r="AV135" s="2"/>
      <c r="AW135" s="2"/>
      <c r="AX135" s="19" t="str">
        <f>IF(OR(AU135="",AV135=""),"",INDEX(计分标准!$C$77:$E$81,MATCH(工作量统计!AU135,计分标准!$A$77:$A$81,0),MATCH(工作量统计!AV135,计分标准!$C$76:$E$76,0)))</f>
        <v/>
      </c>
      <c r="AY135" s="79" t="str">
        <f>IF(AW135="",AX135,AX135*INDEX(计分标准!$C$97:$I$101,MATCH(AU135,计分标准!$A$97:$A$101,0),MATCH(AW135,计分标准!$C$96:$I$96,0)))</f>
        <v/>
      </c>
      <c r="AZ135" s="17" t="str">
        <f t="shared" ref="AZ135:AZ198" si="18">IF(SUM(AR135,AY135,AM135,AH135,V135,P135)=0,"",SUM(AR135,AY135,AM135,AH135,V135,P135))</f>
        <v/>
      </c>
      <c r="BA135" s="38"/>
    </row>
    <row r="136" spans="1:53" s="4" customFormat="1" ht="21" customHeight="1">
      <c r="A136" s="2"/>
      <c r="B136" s="5"/>
      <c r="C136" s="2"/>
      <c r="D136" s="2"/>
      <c r="E136" s="2"/>
      <c r="F136" s="18" t="str">
        <f>IF(OR(D136="",E136=""),"",VLOOKUP(D136,计分标准!$A$2:$C$10,3,0)*VLOOKUP(E136,计分标准!$A$13:$C$19,3,0))</f>
        <v/>
      </c>
      <c r="G136" s="2"/>
      <c r="H136" s="72"/>
      <c r="I136" s="2"/>
      <c r="J136" s="2"/>
      <c r="K136" s="2"/>
      <c r="L136" s="19" t="str">
        <f>IF(OR(I136="",J136="",K136=""),"",VLOOKUP(I136,计分标准!$A$23:$C$31,3,0)*INDEX(计分标准!$B$35:$I$42,MATCH(工作量统计!J136,计分标准!$A$35:$A$42,0),MATCH(工作量统计!K136,计分标准!$B$34:$I$34,0))/100)</f>
        <v/>
      </c>
      <c r="M136" s="2"/>
      <c r="N136" s="2"/>
      <c r="O136" s="17" t="str">
        <f t="shared" si="13"/>
        <v/>
      </c>
      <c r="P136" s="17" t="str">
        <f t="shared" si="14"/>
        <v/>
      </c>
      <c r="Q136" s="59"/>
      <c r="R136" s="59"/>
      <c r="S136" s="72"/>
      <c r="T136" s="59"/>
      <c r="U136" s="59"/>
      <c r="V136" s="17" t="str">
        <f>IF(U136="","",VLOOKUP(U136,计分标准!$A$47:$C$55,3,0))</f>
        <v/>
      </c>
      <c r="W136" s="2"/>
      <c r="X136" s="2"/>
      <c r="Y136" s="72"/>
      <c r="Z136" s="2"/>
      <c r="AA136" s="2"/>
      <c r="AB136" s="2"/>
      <c r="AC136" s="78"/>
      <c r="AD136" s="78"/>
      <c r="AE136" s="44"/>
      <c r="AF136" s="17" t="str">
        <f>IF(OR(Z136="",AA136="",AB136=""),"",VLOOKUP(Z136,计分标准!$A$70:$B$73,2,0)*VLOOKUP(AA136,计分标准!$A$58:$C$61,3,0)*AB136/10)</f>
        <v/>
      </c>
      <c r="AG136" s="17" t="str">
        <f>IF(AC136="",AF136,VLOOKUP(AC136,计分标准!$A$64:$B$67,2,0)*AF136)</f>
        <v/>
      </c>
      <c r="AH136" s="17" t="str">
        <f t="shared" si="15"/>
        <v/>
      </c>
      <c r="AI136" s="2"/>
      <c r="AJ136" s="72"/>
      <c r="AK136" s="72"/>
      <c r="AL136" s="2"/>
      <c r="AM136" s="17" t="str">
        <f t="shared" si="16"/>
        <v/>
      </c>
      <c r="AN136" s="2"/>
      <c r="AO136" s="72"/>
      <c r="AP136" s="2"/>
      <c r="AQ136" s="2"/>
      <c r="AR136" s="17" t="str">
        <f t="shared" si="17"/>
        <v/>
      </c>
      <c r="AS136" s="2"/>
      <c r="AT136" s="72"/>
      <c r="AU136" s="2"/>
      <c r="AV136" s="2"/>
      <c r="AW136" s="2"/>
      <c r="AX136" s="19" t="str">
        <f>IF(OR(AU136="",AV136=""),"",INDEX(计分标准!$C$77:$E$81,MATCH(工作量统计!AU136,计分标准!$A$77:$A$81,0),MATCH(工作量统计!AV136,计分标准!$C$76:$E$76,0)))</f>
        <v/>
      </c>
      <c r="AY136" s="79" t="str">
        <f>IF(AW136="",AX136,AX136*INDEX(计分标准!$C$97:$I$101,MATCH(AU136,计分标准!$A$97:$A$101,0),MATCH(AW136,计分标准!$C$96:$I$96,0)))</f>
        <v/>
      </c>
      <c r="AZ136" s="17" t="str">
        <f t="shared" si="18"/>
        <v/>
      </c>
      <c r="BA136" s="38"/>
    </row>
    <row r="137" spans="1:53" s="4" customFormat="1" ht="21" customHeight="1">
      <c r="A137" s="2"/>
      <c r="B137" s="5"/>
      <c r="C137" s="2"/>
      <c r="D137" s="2"/>
      <c r="E137" s="2"/>
      <c r="F137" s="18" t="str">
        <f>IF(OR(D137="",E137=""),"",VLOOKUP(D137,计分标准!$A$2:$C$10,3,0)*VLOOKUP(E137,计分标准!$A$13:$C$19,3,0))</f>
        <v/>
      </c>
      <c r="G137" s="2"/>
      <c r="H137" s="72"/>
      <c r="I137" s="2"/>
      <c r="J137" s="2"/>
      <c r="K137" s="2"/>
      <c r="L137" s="19" t="str">
        <f>IF(OR(I137="",J137="",K137=""),"",VLOOKUP(I137,计分标准!$A$23:$C$31,3,0)*INDEX(计分标准!$B$35:$I$42,MATCH(工作量统计!J137,计分标准!$A$35:$A$42,0),MATCH(工作量统计!K137,计分标准!$B$34:$I$34,0))/100)</f>
        <v/>
      </c>
      <c r="M137" s="2"/>
      <c r="N137" s="2"/>
      <c r="O137" s="17" t="str">
        <f t="shared" si="13"/>
        <v/>
      </c>
      <c r="P137" s="17" t="str">
        <f t="shared" si="14"/>
        <v/>
      </c>
      <c r="Q137" s="59"/>
      <c r="R137" s="59"/>
      <c r="S137" s="72"/>
      <c r="T137" s="59"/>
      <c r="U137" s="59"/>
      <c r="V137" s="17" t="str">
        <f>IF(U137="","",VLOOKUP(U137,计分标准!$A$47:$C$55,3,0))</f>
        <v/>
      </c>
      <c r="W137" s="2"/>
      <c r="X137" s="2"/>
      <c r="Y137" s="72"/>
      <c r="Z137" s="2"/>
      <c r="AA137" s="2"/>
      <c r="AB137" s="2"/>
      <c r="AC137" s="78"/>
      <c r="AD137" s="78"/>
      <c r="AE137" s="44"/>
      <c r="AF137" s="17" t="str">
        <f>IF(OR(Z137="",AA137="",AB137=""),"",VLOOKUP(Z137,计分标准!$A$70:$B$73,2,0)*VLOOKUP(AA137,计分标准!$A$58:$C$61,3,0)*AB137/10)</f>
        <v/>
      </c>
      <c r="AG137" s="17" t="str">
        <f>IF(AC137="",AF137,VLOOKUP(AC137,计分标准!$A$64:$B$67,2,0)*AF137)</f>
        <v/>
      </c>
      <c r="AH137" s="17" t="str">
        <f t="shared" si="15"/>
        <v/>
      </c>
      <c r="AI137" s="2"/>
      <c r="AJ137" s="72"/>
      <c r="AK137" s="72"/>
      <c r="AL137" s="2"/>
      <c r="AM137" s="17" t="str">
        <f t="shared" si="16"/>
        <v/>
      </c>
      <c r="AN137" s="2"/>
      <c r="AO137" s="72"/>
      <c r="AP137" s="2"/>
      <c r="AQ137" s="2"/>
      <c r="AR137" s="17" t="str">
        <f t="shared" si="17"/>
        <v/>
      </c>
      <c r="AS137" s="2"/>
      <c r="AT137" s="72"/>
      <c r="AU137" s="2"/>
      <c r="AV137" s="2"/>
      <c r="AW137" s="2"/>
      <c r="AX137" s="19" t="str">
        <f>IF(OR(AU137="",AV137=""),"",INDEX(计分标准!$C$77:$E$81,MATCH(工作量统计!AU137,计分标准!$A$77:$A$81,0),MATCH(工作量统计!AV137,计分标准!$C$76:$E$76,0)))</f>
        <v/>
      </c>
      <c r="AY137" s="79" t="str">
        <f>IF(AW137="",AX137,AX137*INDEX(计分标准!$C$97:$I$101,MATCH(AU137,计分标准!$A$97:$A$101,0),MATCH(AW137,计分标准!$C$96:$I$96,0)))</f>
        <v/>
      </c>
      <c r="AZ137" s="17" t="str">
        <f t="shared" si="18"/>
        <v/>
      </c>
      <c r="BA137" s="38"/>
    </row>
    <row r="138" spans="1:53" s="4" customFormat="1" ht="21" customHeight="1">
      <c r="A138" s="2"/>
      <c r="B138" s="5"/>
      <c r="C138" s="2"/>
      <c r="D138" s="2"/>
      <c r="E138" s="2"/>
      <c r="F138" s="18" t="str">
        <f>IF(OR(D138="",E138=""),"",VLOOKUP(D138,计分标准!$A$2:$C$10,3,0)*VLOOKUP(E138,计分标准!$A$13:$C$19,3,0))</f>
        <v/>
      </c>
      <c r="G138" s="2"/>
      <c r="H138" s="72"/>
      <c r="I138" s="2"/>
      <c r="J138" s="2"/>
      <c r="K138" s="2"/>
      <c r="L138" s="19" t="str">
        <f>IF(OR(I138="",J138="",K138=""),"",VLOOKUP(I138,计分标准!$A$23:$C$31,3,0)*INDEX(计分标准!$B$35:$I$42,MATCH(工作量统计!J138,计分标准!$A$35:$A$42,0),MATCH(工作量统计!K138,计分标准!$B$34:$I$34,0))/100)</f>
        <v/>
      </c>
      <c r="M138" s="2"/>
      <c r="N138" s="2"/>
      <c r="O138" s="17" t="str">
        <f t="shared" si="13"/>
        <v/>
      </c>
      <c r="P138" s="17" t="str">
        <f t="shared" si="14"/>
        <v/>
      </c>
      <c r="Q138" s="59"/>
      <c r="R138" s="59"/>
      <c r="S138" s="72"/>
      <c r="T138" s="59"/>
      <c r="U138" s="59"/>
      <c r="V138" s="17" t="str">
        <f>IF(U138="","",VLOOKUP(U138,计分标准!$A$47:$C$55,3,0))</f>
        <v/>
      </c>
      <c r="W138" s="2"/>
      <c r="X138" s="2"/>
      <c r="Y138" s="72"/>
      <c r="Z138" s="2"/>
      <c r="AA138" s="2"/>
      <c r="AB138" s="2"/>
      <c r="AC138" s="78"/>
      <c r="AD138" s="78"/>
      <c r="AE138" s="44"/>
      <c r="AF138" s="17" t="str">
        <f>IF(OR(Z138="",AA138="",AB138=""),"",VLOOKUP(Z138,计分标准!$A$70:$B$73,2,0)*VLOOKUP(AA138,计分标准!$A$58:$C$61,3,0)*AB138/10)</f>
        <v/>
      </c>
      <c r="AG138" s="17" t="str">
        <f>IF(AC138="",AF138,VLOOKUP(AC138,计分标准!$A$64:$B$67,2,0)*AF138)</f>
        <v/>
      </c>
      <c r="AH138" s="17" t="str">
        <f t="shared" si="15"/>
        <v/>
      </c>
      <c r="AI138" s="2"/>
      <c r="AJ138" s="72"/>
      <c r="AK138" s="72"/>
      <c r="AL138" s="2"/>
      <c r="AM138" s="17" t="str">
        <f t="shared" si="16"/>
        <v/>
      </c>
      <c r="AN138" s="2"/>
      <c r="AO138" s="72"/>
      <c r="AP138" s="2"/>
      <c r="AQ138" s="2"/>
      <c r="AR138" s="17" t="str">
        <f t="shared" si="17"/>
        <v/>
      </c>
      <c r="AS138" s="2"/>
      <c r="AT138" s="72"/>
      <c r="AU138" s="2"/>
      <c r="AV138" s="2"/>
      <c r="AW138" s="2"/>
      <c r="AX138" s="19" t="str">
        <f>IF(OR(AU138="",AV138=""),"",INDEX(计分标准!$C$77:$E$81,MATCH(工作量统计!AU138,计分标准!$A$77:$A$81,0),MATCH(工作量统计!AV138,计分标准!$C$76:$E$76,0)))</f>
        <v/>
      </c>
      <c r="AY138" s="79" t="str">
        <f>IF(AW138="",AX138,AX138*INDEX(计分标准!$C$97:$I$101,MATCH(AU138,计分标准!$A$97:$A$101,0),MATCH(AW138,计分标准!$C$96:$I$96,0)))</f>
        <v/>
      </c>
      <c r="AZ138" s="17" t="str">
        <f t="shared" si="18"/>
        <v/>
      </c>
      <c r="BA138" s="38"/>
    </row>
    <row r="139" spans="1:53" s="4" customFormat="1" ht="21" customHeight="1">
      <c r="A139" s="2"/>
      <c r="B139" s="5"/>
      <c r="C139" s="2"/>
      <c r="D139" s="2"/>
      <c r="E139" s="2"/>
      <c r="F139" s="18" t="str">
        <f>IF(OR(D139="",E139=""),"",VLOOKUP(D139,计分标准!$A$2:$C$10,3,0)*VLOOKUP(E139,计分标准!$A$13:$C$19,3,0))</f>
        <v/>
      </c>
      <c r="G139" s="2"/>
      <c r="H139" s="72"/>
      <c r="I139" s="2"/>
      <c r="J139" s="2"/>
      <c r="K139" s="2"/>
      <c r="L139" s="19" t="str">
        <f>IF(OR(I139="",J139="",K139=""),"",VLOOKUP(I139,计分标准!$A$23:$C$31,3,0)*INDEX(计分标准!$B$35:$I$42,MATCH(工作量统计!J139,计分标准!$A$35:$A$42,0),MATCH(工作量统计!K139,计分标准!$B$34:$I$34,0))/100)</f>
        <v/>
      </c>
      <c r="M139" s="2"/>
      <c r="N139" s="2"/>
      <c r="O139" s="17" t="str">
        <f t="shared" si="13"/>
        <v/>
      </c>
      <c r="P139" s="17" t="str">
        <f t="shared" si="14"/>
        <v/>
      </c>
      <c r="Q139" s="59"/>
      <c r="R139" s="59"/>
      <c r="S139" s="72"/>
      <c r="T139" s="59"/>
      <c r="U139" s="59"/>
      <c r="V139" s="17" t="str">
        <f>IF(U139="","",VLOOKUP(U139,计分标准!$A$47:$C$55,3,0))</f>
        <v/>
      </c>
      <c r="W139" s="2"/>
      <c r="X139" s="2"/>
      <c r="Y139" s="72"/>
      <c r="Z139" s="2"/>
      <c r="AA139" s="2"/>
      <c r="AB139" s="2"/>
      <c r="AC139" s="78"/>
      <c r="AD139" s="78"/>
      <c r="AE139" s="44"/>
      <c r="AF139" s="17" t="str">
        <f>IF(OR(Z139="",AA139="",AB139=""),"",VLOOKUP(Z139,计分标准!$A$70:$B$73,2,0)*VLOOKUP(AA139,计分标准!$A$58:$C$61,3,0)*AB139/10)</f>
        <v/>
      </c>
      <c r="AG139" s="17" t="str">
        <f>IF(AC139="",AF139,VLOOKUP(AC139,计分标准!$A$64:$B$67,2,0)*AF139)</f>
        <v/>
      </c>
      <c r="AH139" s="17" t="str">
        <f t="shared" si="15"/>
        <v/>
      </c>
      <c r="AI139" s="2"/>
      <c r="AJ139" s="72"/>
      <c r="AK139" s="72"/>
      <c r="AL139" s="2"/>
      <c r="AM139" s="17" t="str">
        <f t="shared" si="16"/>
        <v/>
      </c>
      <c r="AN139" s="2"/>
      <c r="AO139" s="72"/>
      <c r="AP139" s="2"/>
      <c r="AQ139" s="2"/>
      <c r="AR139" s="17" t="str">
        <f t="shared" si="17"/>
        <v/>
      </c>
      <c r="AS139" s="2"/>
      <c r="AT139" s="72"/>
      <c r="AU139" s="2"/>
      <c r="AV139" s="2"/>
      <c r="AW139" s="2"/>
      <c r="AX139" s="19" t="str">
        <f>IF(OR(AU139="",AV139=""),"",INDEX(计分标准!$C$77:$E$81,MATCH(工作量统计!AU139,计分标准!$A$77:$A$81,0),MATCH(工作量统计!AV139,计分标准!$C$76:$E$76,0)))</f>
        <v/>
      </c>
      <c r="AY139" s="79" t="str">
        <f>IF(AW139="",AX139,AX139*INDEX(计分标准!$C$97:$I$101,MATCH(AU139,计分标准!$A$97:$A$101,0),MATCH(AW139,计分标准!$C$96:$I$96,0)))</f>
        <v/>
      </c>
      <c r="AZ139" s="17" t="str">
        <f t="shared" si="18"/>
        <v/>
      </c>
      <c r="BA139" s="38"/>
    </row>
    <row r="140" spans="1:53" s="4" customFormat="1" ht="21" customHeight="1">
      <c r="A140" s="2"/>
      <c r="B140" s="5"/>
      <c r="C140" s="2"/>
      <c r="D140" s="2"/>
      <c r="E140" s="2"/>
      <c r="F140" s="18" t="str">
        <f>IF(OR(D140="",E140=""),"",VLOOKUP(D140,计分标准!$A$2:$C$10,3,0)*VLOOKUP(E140,计分标准!$A$13:$C$19,3,0))</f>
        <v/>
      </c>
      <c r="G140" s="2"/>
      <c r="H140" s="72"/>
      <c r="I140" s="2"/>
      <c r="J140" s="2"/>
      <c r="K140" s="2"/>
      <c r="L140" s="19" t="str">
        <f>IF(OR(I140="",J140="",K140=""),"",VLOOKUP(I140,计分标准!$A$23:$C$31,3,0)*INDEX(计分标准!$B$35:$I$42,MATCH(工作量统计!J140,计分标准!$A$35:$A$42,0),MATCH(工作量统计!K140,计分标准!$B$34:$I$34,0))/100)</f>
        <v/>
      </c>
      <c r="M140" s="2"/>
      <c r="N140" s="2"/>
      <c r="O140" s="17" t="str">
        <f t="shared" si="13"/>
        <v/>
      </c>
      <c r="P140" s="17" t="str">
        <f t="shared" si="14"/>
        <v/>
      </c>
      <c r="Q140" s="59"/>
      <c r="R140" s="59"/>
      <c r="S140" s="72"/>
      <c r="T140" s="59"/>
      <c r="U140" s="59"/>
      <c r="V140" s="17" t="str">
        <f>IF(U140="","",VLOOKUP(U140,计分标准!$A$47:$C$55,3,0))</f>
        <v/>
      </c>
      <c r="W140" s="2"/>
      <c r="X140" s="2"/>
      <c r="Y140" s="72"/>
      <c r="Z140" s="2"/>
      <c r="AA140" s="2"/>
      <c r="AB140" s="2"/>
      <c r="AC140" s="78"/>
      <c r="AD140" s="78"/>
      <c r="AE140" s="44"/>
      <c r="AF140" s="17" t="str">
        <f>IF(OR(Z140="",AA140="",AB140=""),"",VLOOKUP(Z140,计分标准!$A$70:$B$73,2,0)*VLOOKUP(AA140,计分标准!$A$58:$C$61,3,0)*AB140/10)</f>
        <v/>
      </c>
      <c r="AG140" s="17" t="str">
        <f>IF(AC140="",AF140,VLOOKUP(AC140,计分标准!$A$64:$B$67,2,0)*AF140)</f>
        <v/>
      </c>
      <c r="AH140" s="17" t="str">
        <f t="shared" si="15"/>
        <v/>
      </c>
      <c r="AI140" s="2"/>
      <c r="AJ140" s="72"/>
      <c r="AK140" s="72"/>
      <c r="AL140" s="2"/>
      <c r="AM140" s="17" t="str">
        <f t="shared" si="16"/>
        <v/>
      </c>
      <c r="AN140" s="2"/>
      <c r="AO140" s="72"/>
      <c r="AP140" s="2"/>
      <c r="AQ140" s="2"/>
      <c r="AR140" s="17" t="str">
        <f t="shared" si="17"/>
        <v/>
      </c>
      <c r="AS140" s="2"/>
      <c r="AT140" s="72"/>
      <c r="AU140" s="2"/>
      <c r="AV140" s="2"/>
      <c r="AW140" s="2"/>
      <c r="AX140" s="19" t="str">
        <f>IF(OR(AU140="",AV140=""),"",INDEX(计分标准!$C$77:$E$81,MATCH(工作量统计!AU140,计分标准!$A$77:$A$81,0),MATCH(工作量统计!AV140,计分标准!$C$76:$E$76,0)))</f>
        <v/>
      </c>
      <c r="AY140" s="79" t="str">
        <f>IF(AW140="",AX140,AX140*INDEX(计分标准!$C$97:$I$101,MATCH(AU140,计分标准!$A$97:$A$101,0),MATCH(AW140,计分标准!$C$96:$I$96,0)))</f>
        <v/>
      </c>
      <c r="AZ140" s="17" t="str">
        <f t="shared" si="18"/>
        <v/>
      </c>
      <c r="BA140" s="38"/>
    </row>
    <row r="141" spans="1:53" s="4" customFormat="1" ht="21" customHeight="1">
      <c r="A141" s="2"/>
      <c r="B141" s="5"/>
      <c r="C141" s="2"/>
      <c r="D141" s="2"/>
      <c r="E141" s="2"/>
      <c r="F141" s="18" t="str">
        <f>IF(OR(D141="",E141=""),"",VLOOKUP(D141,计分标准!$A$2:$C$10,3,0)*VLOOKUP(E141,计分标准!$A$13:$C$19,3,0))</f>
        <v/>
      </c>
      <c r="G141" s="2"/>
      <c r="H141" s="72"/>
      <c r="I141" s="2"/>
      <c r="J141" s="2"/>
      <c r="K141" s="2"/>
      <c r="L141" s="19" t="str">
        <f>IF(OR(I141="",J141="",K141=""),"",VLOOKUP(I141,计分标准!$A$23:$C$31,3,0)*INDEX(计分标准!$B$35:$I$42,MATCH(工作量统计!J141,计分标准!$A$35:$A$42,0),MATCH(工作量统计!K141,计分标准!$B$34:$I$34,0))/100)</f>
        <v/>
      </c>
      <c r="M141" s="2"/>
      <c r="N141" s="2"/>
      <c r="O141" s="17" t="str">
        <f t="shared" si="13"/>
        <v/>
      </c>
      <c r="P141" s="17" t="str">
        <f t="shared" si="14"/>
        <v/>
      </c>
      <c r="Q141" s="59"/>
      <c r="R141" s="59"/>
      <c r="S141" s="72"/>
      <c r="T141" s="59"/>
      <c r="U141" s="59"/>
      <c r="V141" s="17" t="str">
        <f>IF(U141="","",VLOOKUP(U141,计分标准!$A$47:$C$55,3,0))</f>
        <v/>
      </c>
      <c r="W141" s="2"/>
      <c r="X141" s="2"/>
      <c r="Y141" s="72"/>
      <c r="Z141" s="2"/>
      <c r="AA141" s="2"/>
      <c r="AB141" s="2"/>
      <c r="AC141" s="78"/>
      <c r="AD141" s="78"/>
      <c r="AE141" s="44"/>
      <c r="AF141" s="17" t="str">
        <f>IF(OR(Z141="",AA141="",AB141=""),"",VLOOKUP(Z141,计分标准!$A$70:$B$73,2,0)*VLOOKUP(AA141,计分标准!$A$58:$C$61,3,0)*AB141/10)</f>
        <v/>
      </c>
      <c r="AG141" s="17" t="str">
        <f>IF(AC141="",AF141,VLOOKUP(AC141,计分标准!$A$64:$B$67,2,0)*AF141)</f>
        <v/>
      </c>
      <c r="AH141" s="17" t="str">
        <f t="shared" si="15"/>
        <v/>
      </c>
      <c r="AI141" s="2"/>
      <c r="AJ141" s="72"/>
      <c r="AK141" s="72"/>
      <c r="AL141" s="2"/>
      <c r="AM141" s="17" t="str">
        <f t="shared" si="16"/>
        <v/>
      </c>
      <c r="AN141" s="2"/>
      <c r="AO141" s="72"/>
      <c r="AP141" s="2"/>
      <c r="AQ141" s="2"/>
      <c r="AR141" s="17" t="str">
        <f t="shared" si="17"/>
        <v/>
      </c>
      <c r="AS141" s="2"/>
      <c r="AT141" s="72"/>
      <c r="AU141" s="2"/>
      <c r="AV141" s="2"/>
      <c r="AW141" s="2"/>
      <c r="AX141" s="19" t="str">
        <f>IF(OR(AU141="",AV141=""),"",INDEX(计分标准!$C$77:$E$81,MATCH(工作量统计!AU141,计分标准!$A$77:$A$81,0),MATCH(工作量统计!AV141,计分标准!$C$76:$E$76,0)))</f>
        <v/>
      </c>
      <c r="AY141" s="79" t="str">
        <f>IF(AW141="",AX141,AX141*INDEX(计分标准!$C$97:$I$101,MATCH(AU141,计分标准!$A$97:$A$101,0),MATCH(AW141,计分标准!$C$96:$I$96,0)))</f>
        <v/>
      </c>
      <c r="AZ141" s="17" t="str">
        <f t="shared" si="18"/>
        <v/>
      </c>
      <c r="BA141" s="38"/>
    </row>
    <row r="142" spans="1:53" s="4" customFormat="1" ht="21" customHeight="1">
      <c r="A142" s="2"/>
      <c r="B142" s="5"/>
      <c r="C142" s="2"/>
      <c r="D142" s="2"/>
      <c r="E142" s="2"/>
      <c r="F142" s="18" t="str">
        <f>IF(OR(D142="",E142=""),"",VLOOKUP(D142,计分标准!$A$2:$C$10,3,0)*VLOOKUP(E142,计分标准!$A$13:$C$19,3,0))</f>
        <v/>
      </c>
      <c r="G142" s="2"/>
      <c r="H142" s="72"/>
      <c r="I142" s="2"/>
      <c r="J142" s="2"/>
      <c r="K142" s="2"/>
      <c r="L142" s="19" t="str">
        <f>IF(OR(I142="",J142="",K142=""),"",VLOOKUP(I142,计分标准!$A$23:$C$31,3,0)*INDEX(计分标准!$B$35:$I$42,MATCH(工作量统计!J142,计分标准!$A$35:$A$42,0),MATCH(工作量统计!K142,计分标准!$B$34:$I$34,0))/100)</f>
        <v/>
      </c>
      <c r="M142" s="2"/>
      <c r="N142" s="2"/>
      <c r="O142" s="17" t="str">
        <f t="shared" si="13"/>
        <v/>
      </c>
      <c r="P142" s="17" t="str">
        <f t="shared" si="14"/>
        <v/>
      </c>
      <c r="Q142" s="59"/>
      <c r="R142" s="59"/>
      <c r="S142" s="72"/>
      <c r="T142" s="59"/>
      <c r="U142" s="59"/>
      <c r="V142" s="17" t="str">
        <f>IF(U142="","",VLOOKUP(U142,计分标准!$A$47:$C$55,3,0))</f>
        <v/>
      </c>
      <c r="W142" s="2"/>
      <c r="X142" s="2"/>
      <c r="Y142" s="72"/>
      <c r="Z142" s="2"/>
      <c r="AA142" s="2"/>
      <c r="AB142" s="2"/>
      <c r="AC142" s="78"/>
      <c r="AD142" s="78"/>
      <c r="AE142" s="44"/>
      <c r="AF142" s="17" t="str">
        <f>IF(OR(Z142="",AA142="",AB142=""),"",VLOOKUP(Z142,计分标准!$A$70:$B$73,2,0)*VLOOKUP(AA142,计分标准!$A$58:$C$61,3,0)*AB142/10)</f>
        <v/>
      </c>
      <c r="AG142" s="17" t="str">
        <f>IF(AC142="",AF142,VLOOKUP(AC142,计分标准!$A$64:$B$67,2,0)*AF142)</f>
        <v/>
      </c>
      <c r="AH142" s="17" t="str">
        <f t="shared" si="15"/>
        <v/>
      </c>
      <c r="AI142" s="2"/>
      <c r="AJ142" s="72"/>
      <c r="AK142" s="72"/>
      <c r="AL142" s="2"/>
      <c r="AM142" s="17" t="str">
        <f t="shared" si="16"/>
        <v/>
      </c>
      <c r="AN142" s="2"/>
      <c r="AO142" s="72"/>
      <c r="AP142" s="2"/>
      <c r="AQ142" s="2"/>
      <c r="AR142" s="17" t="str">
        <f t="shared" si="17"/>
        <v/>
      </c>
      <c r="AS142" s="2"/>
      <c r="AT142" s="72"/>
      <c r="AU142" s="2"/>
      <c r="AV142" s="2"/>
      <c r="AW142" s="2"/>
      <c r="AX142" s="19" t="str">
        <f>IF(OR(AU142="",AV142=""),"",INDEX(计分标准!$C$77:$E$81,MATCH(工作量统计!AU142,计分标准!$A$77:$A$81,0),MATCH(工作量统计!AV142,计分标准!$C$76:$E$76,0)))</f>
        <v/>
      </c>
      <c r="AY142" s="79" t="str">
        <f>IF(AW142="",AX142,AX142*INDEX(计分标准!$C$97:$I$101,MATCH(AU142,计分标准!$A$97:$A$101,0),MATCH(AW142,计分标准!$C$96:$I$96,0)))</f>
        <v/>
      </c>
      <c r="AZ142" s="17" t="str">
        <f t="shared" si="18"/>
        <v/>
      </c>
      <c r="BA142" s="38"/>
    </row>
    <row r="143" spans="1:53" s="4" customFormat="1" ht="21" customHeight="1">
      <c r="A143" s="2"/>
      <c r="B143" s="5"/>
      <c r="C143" s="2"/>
      <c r="D143" s="2"/>
      <c r="E143" s="2"/>
      <c r="F143" s="18" t="str">
        <f>IF(OR(D143="",E143=""),"",VLOOKUP(D143,计分标准!$A$2:$C$10,3,0)*VLOOKUP(E143,计分标准!$A$13:$C$19,3,0))</f>
        <v/>
      </c>
      <c r="G143" s="2"/>
      <c r="H143" s="72"/>
      <c r="I143" s="2"/>
      <c r="J143" s="2"/>
      <c r="K143" s="2"/>
      <c r="L143" s="19" t="str">
        <f>IF(OR(I143="",J143="",K143=""),"",VLOOKUP(I143,计分标准!$A$23:$C$31,3,0)*INDEX(计分标准!$B$35:$I$42,MATCH(工作量统计!J143,计分标准!$A$35:$A$42,0),MATCH(工作量统计!K143,计分标准!$B$34:$I$34,0))/100)</f>
        <v/>
      </c>
      <c r="M143" s="2"/>
      <c r="N143" s="2"/>
      <c r="O143" s="17" t="str">
        <f t="shared" si="13"/>
        <v/>
      </c>
      <c r="P143" s="17" t="str">
        <f t="shared" si="14"/>
        <v/>
      </c>
      <c r="Q143" s="59"/>
      <c r="R143" s="59"/>
      <c r="S143" s="72"/>
      <c r="T143" s="59"/>
      <c r="U143" s="59"/>
      <c r="V143" s="17" t="str">
        <f>IF(U143="","",VLOOKUP(U143,计分标准!$A$47:$C$55,3,0))</f>
        <v/>
      </c>
      <c r="W143" s="2"/>
      <c r="X143" s="2"/>
      <c r="Y143" s="72"/>
      <c r="Z143" s="2"/>
      <c r="AA143" s="2"/>
      <c r="AB143" s="2"/>
      <c r="AC143" s="78"/>
      <c r="AD143" s="78"/>
      <c r="AE143" s="44"/>
      <c r="AF143" s="17" t="str">
        <f>IF(OR(Z143="",AA143="",AB143=""),"",VLOOKUP(Z143,计分标准!$A$70:$B$73,2,0)*VLOOKUP(AA143,计分标准!$A$58:$C$61,3,0)*AB143/10)</f>
        <v/>
      </c>
      <c r="AG143" s="17" t="str">
        <f>IF(AC143="",AF143,VLOOKUP(AC143,计分标准!$A$64:$B$67,2,0)*AF143)</f>
        <v/>
      </c>
      <c r="AH143" s="17" t="str">
        <f t="shared" si="15"/>
        <v/>
      </c>
      <c r="AI143" s="2"/>
      <c r="AJ143" s="72"/>
      <c r="AK143" s="72"/>
      <c r="AL143" s="2"/>
      <c r="AM143" s="17" t="str">
        <f t="shared" si="16"/>
        <v/>
      </c>
      <c r="AN143" s="2"/>
      <c r="AO143" s="72"/>
      <c r="AP143" s="2"/>
      <c r="AQ143" s="2"/>
      <c r="AR143" s="17" t="str">
        <f t="shared" si="17"/>
        <v/>
      </c>
      <c r="AS143" s="2"/>
      <c r="AT143" s="72"/>
      <c r="AU143" s="2"/>
      <c r="AV143" s="2"/>
      <c r="AW143" s="2"/>
      <c r="AX143" s="19" t="str">
        <f>IF(OR(AU143="",AV143=""),"",INDEX(计分标准!$C$77:$E$81,MATCH(工作量统计!AU143,计分标准!$A$77:$A$81,0),MATCH(工作量统计!AV143,计分标准!$C$76:$E$76,0)))</f>
        <v/>
      </c>
      <c r="AY143" s="79" t="str">
        <f>IF(AW143="",AX143,AX143*INDEX(计分标准!$C$97:$I$101,MATCH(AU143,计分标准!$A$97:$A$101,0),MATCH(AW143,计分标准!$C$96:$I$96,0)))</f>
        <v/>
      </c>
      <c r="AZ143" s="17" t="str">
        <f t="shared" si="18"/>
        <v/>
      </c>
      <c r="BA143" s="38"/>
    </row>
    <row r="144" spans="1:53" s="4" customFormat="1" ht="21" customHeight="1">
      <c r="A144" s="2"/>
      <c r="B144" s="5"/>
      <c r="C144" s="2"/>
      <c r="D144" s="2"/>
      <c r="E144" s="2"/>
      <c r="F144" s="18" t="str">
        <f>IF(OR(D144="",E144=""),"",VLOOKUP(D144,计分标准!$A$2:$C$10,3,0)*VLOOKUP(E144,计分标准!$A$13:$C$19,3,0))</f>
        <v/>
      </c>
      <c r="G144" s="2"/>
      <c r="H144" s="72"/>
      <c r="I144" s="2"/>
      <c r="J144" s="2"/>
      <c r="K144" s="2"/>
      <c r="L144" s="19" t="str">
        <f>IF(OR(I144="",J144="",K144=""),"",VLOOKUP(I144,计分标准!$A$23:$C$31,3,0)*INDEX(计分标准!$B$35:$I$42,MATCH(工作量统计!J144,计分标准!$A$35:$A$42,0),MATCH(工作量统计!K144,计分标准!$B$34:$I$34,0))/100)</f>
        <v/>
      </c>
      <c r="M144" s="2"/>
      <c r="N144" s="2"/>
      <c r="O144" s="17" t="str">
        <f t="shared" si="13"/>
        <v/>
      </c>
      <c r="P144" s="17" t="str">
        <f t="shared" si="14"/>
        <v/>
      </c>
      <c r="Q144" s="59"/>
      <c r="R144" s="59"/>
      <c r="S144" s="72"/>
      <c r="T144" s="59"/>
      <c r="U144" s="59"/>
      <c r="V144" s="17" t="str">
        <f>IF(U144="","",VLOOKUP(U144,计分标准!$A$47:$C$55,3,0))</f>
        <v/>
      </c>
      <c r="W144" s="2"/>
      <c r="X144" s="2"/>
      <c r="Y144" s="72"/>
      <c r="Z144" s="2"/>
      <c r="AA144" s="2"/>
      <c r="AB144" s="2"/>
      <c r="AC144" s="78"/>
      <c r="AD144" s="78"/>
      <c r="AE144" s="44"/>
      <c r="AF144" s="17" t="str">
        <f>IF(OR(Z144="",AA144="",AB144=""),"",VLOOKUP(Z144,计分标准!$A$70:$B$73,2,0)*VLOOKUP(AA144,计分标准!$A$58:$C$61,3,0)*AB144/10)</f>
        <v/>
      </c>
      <c r="AG144" s="17" t="str">
        <f>IF(AC144="",AF144,VLOOKUP(AC144,计分标准!$A$64:$B$67,2,0)*AF144)</f>
        <v/>
      </c>
      <c r="AH144" s="17" t="str">
        <f t="shared" si="15"/>
        <v/>
      </c>
      <c r="AI144" s="2"/>
      <c r="AJ144" s="72"/>
      <c r="AK144" s="72"/>
      <c r="AL144" s="2"/>
      <c r="AM144" s="17" t="str">
        <f t="shared" si="16"/>
        <v/>
      </c>
      <c r="AN144" s="2"/>
      <c r="AO144" s="72"/>
      <c r="AP144" s="2"/>
      <c r="AQ144" s="2"/>
      <c r="AR144" s="17" t="str">
        <f t="shared" si="17"/>
        <v/>
      </c>
      <c r="AS144" s="2"/>
      <c r="AT144" s="72"/>
      <c r="AU144" s="2"/>
      <c r="AV144" s="2"/>
      <c r="AW144" s="2"/>
      <c r="AX144" s="19" t="str">
        <f>IF(OR(AU144="",AV144=""),"",INDEX(计分标准!$C$77:$E$81,MATCH(工作量统计!AU144,计分标准!$A$77:$A$81,0),MATCH(工作量统计!AV144,计分标准!$C$76:$E$76,0)))</f>
        <v/>
      </c>
      <c r="AY144" s="79" t="str">
        <f>IF(AW144="",AX144,AX144*INDEX(计分标准!$C$97:$I$101,MATCH(AU144,计分标准!$A$97:$A$101,0),MATCH(AW144,计分标准!$C$96:$I$96,0)))</f>
        <v/>
      </c>
      <c r="AZ144" s="17" t="str">
        <f t="shared" si="18"/>
        <v/>
      </c>
      <c r="BA144" s="38"/>
    </row>
    <row r="145" spans="1:53" s="4" customFormat="1" ht="21" customHeight="1">
      <c r="A145" s="2"/>
      <c r="B145" s="5"/>
      <c r="C145" s="2"/>
      <c r="D145" s="2"/>
      <c r="E145" s="2"/>
      <c r="F145" s="18" t="str">
        <f>IF(OR(D145="",E145=""),"",VLOOKUP(D145,计分标准!$A$2:$C$10,3,0)*VLOOKUP(E145,计分标准!$A$13:$C$19,3,0))</f>
        <v/>
      </c>
      <c r="G145" s="2"/>
      <c r="H145" s="72"/>
      <c r="I145" s="2"/>
      <c r="J145" s="2"/>
      <c r="K145" s="2"/>
      <c r="L145" s="19" t="str">
        <f>IF(OR(I145="",J145="",K145=""),"",VLOOKUP(I145,计分标准!$A$23:$C$31,3,0)*INDEX(计分标准!$B$35:$I$42,MATCH(工作量统计!J145,计分标准!$A$35:$A$42,0),MATCH(工作量统计!K145,计分标准!$B$34:$I$34,0))/100)</f>
        <v/>
      </c>
      <c r="M145" s="2"/>
      <c r="N145" s="2"/>
      <c r="O145" s="17" t="str">
        <f t="shared" si="13"/>
        <v/>
      </c>
      <c r="P145" s="17" t="str">
        <f t="shared" si="14"/>
        <v/>
      </c>
      <c r="Q145" s="59"/>
      <c r="R145" s="59"/>
      <c r="S145" s="72"/>
      <c r="T145" s="59"/>
      <c r="U145" s="59"/>
      <c r="V145" s="17" t="str">
        <f>IF(U145="","",VLOOKUP(U145,计分标准!$A$47:$C$55,3,0))</f>
        <v/>
      </c>
      <c r="W145" s="2"/>
      <c r="X145" s="2"/>
      <c r="Y145" s="72"/>
      <c r="Z145" s="2"/>
      <c r="AA145" s="2"/>
      <c r="AB145" s="2"/>
      <c r="AC145" s="78"/>
      <c r="AD145" s="78"/>
      <c r="AE145" s="44"/>
      <c r="AF145" s="17" t="str">
        <f>IF(OR(Z145="",AA145="",AB145=""),"",VLOOKUP(Z145,计分标准!$A$70:$B$73,2,0)*VLOOKUP(AA145,计分标准!$A$58:$C$61,3,0)*AB145/10)</f>
        <v/>
      </c>
      <c r="AG145" s="17" t="str">
        <f>IF(AC145="",AF145,VLOOKUP(AC145,计分标准!$A$64:$B$67,2,0)*AF145)</f>
        <v/>
      </c>
      <c r="AH145" s="17" t="str">
        <f t="shared" si="15"/>
        <v/>
      </c>
      <c r="AI145" s="2"/>
      <c r="AJ145" s="72"/>
      <c r="AK145" s="72"/>
      <c r="AL145" s="2"/>
      <c r="AM145" s="17" t="str">
        <f t="shared" si="16"/>
        <v/>
      </c>
      <c r="AN145" s="2"/>
      <c r="AO145" s="72"/>
      <c r="AP145" s="2"/>
      <c r="AQ145" s="2"/>
      <c r="AR145" s="17" t="str">
        <f t="shared" si="17"/>
        <v/>
      </c>
      <c r="AS145" s="2"/>
      <c r="AT145" s="72"/>
      <c r="AU145" s="2"/>
      <c r="AV145" s="2"/>
      <c r="AW145" s="2"/>
      <c r="AX145" s="19" t="str">
        <f>IF(OR(AU145="",AV145=""),"",INDEX(计分标准!$C$77:$E$81,MATCH(工作量统计!AU145,计分标准!$A$77:$A$81,0),MATCH(工作量统计!AV145,计分标准!$C$76:$E$76,0)))</f>
        <v/>
      </c>
      <c r="AY145" s="79" t="str">
        <f>IF(AW145="",AX145,AX145*INDEX(计分标准!$C$97:$I$101,MATCH(AU145,计分标准!$A$97:$A$101,0),MATCH(AW145,计分标准!$C$96:$I$96,0)))</f>
        <v/>
      </c>
      <c r="AZ145" s="17" t="str">
        <f t="shared" si="18"/>
        <v/>
      </c>
      <c r="BA145" s="38"/>
    </row>
    <row r="146" spans="1:53" s="4" customFormat="1" ht="21" customHeight="1">
      <c r="A146" s="2"/>
      <c r="B146" s="5"/>
      <c r="C146" s="2"/>
      <c r="D146" s="2"/>
      <c r="E146" s="2"/>
      <c r="F146" s="18" t="str">
        <f>IF(OR(D146="",E146=""),"",VLOOKUP(D146,计分标准!$A$2:$C$10,3,0)*VLOOKUP(E146,计分标准!$A$13:$C$19,3,0))</f>
        <v/>
      </c>
      <c r="G146" s="2"/>
      <c r="H146" s="72"/>
      <c r="I146" s="2"/>
      <c r="J146" s="2"/>
      <c r="K146" s="2"/>
      <c r="L146" s="19" t="str">
        <f>IF(OR(I146="",J146="",K146=""),"",VLOOKUP(I146,计分标准!$A$23:$C$31,3,0)*INDEX(计分标准!$B$35:$I$42,MATCH(工作量统计!J146,计分标准!$A$35:$A$42,0),MATCH(工作量统计!K146,计分标准!$B$34:$I$34,0))/100)</f>
        <v/>
      </c>
      <c r="M146" s="2"/>
      <c r="N146" s="2"/>
      <c r="O146" s="17" t="str">
        <f t="shared" si="13"/>
        <v/>
      </c>
      <c r="P146" s="17" t="str">
        <f t="shared" si="14"/>
        <v/>
      </c>
      <c r="Q146" s="59"/>
      <c r="R146" s="59"/>
      <c r="S146" s="72"/>
      <c r="T146" s="59"/>
      <c r="U146" s="59"/>
      <c r="V146" s="17" t="str">
        <f>IF(U146="","",VLOOKUP(U146,计分标准!$A$47:$C$55,3,0))</f>
        <v/>
      </c>
      <c r="W146" s="2"/>
      <c r="X146" s="2"/>
      <c r="Y146" s="72"/>
      <c r="Z146" s="2"/>
      <c r="AA146" s="2"/>
      <c r="AB146" s="2"/>
      <c r="AC146" s="78"/>
      <c r="AD146" s="78"/>
      <c r="AE146" s="44"/>
      <c r="AF146" s="17" t="str">
        <f>IF(OR(Z146="",AA146="",AB146=""),"",VLOOKUP(Z146,计分标准!$A$70:$B$73,2,0)*VLOOKUP(AA146,计分标准!$A$58:$C$61,3,0)*AB146/10)</f>
        <v/>
      </c>
      <c r="AG146" s="17" t="str">
        <f>IF(AC146="",AF146,VLOOKUP(AC146,计分标准!$A$64:$B$67,2,0)*AF146)</f>
        <v/>
      </c>
      <c r="AH146" s="17" t="str">
        <f t="shared" si="15"/>
        <v/>
      </c>
      <c r="AI146" s="2"/>
      <c r="AJ146" s="72"/>
      <c r="AK146" s="72"/>
      <c r="AL146" s="2"/>
      <c r="AM146" s="17" t="str">
        <f t="shared" si="16"/>
        <v/>
      </c>
      <c r="AN146" s="2"/>
      <c r="AO146" s="72"/>
      <c r="AP146" s="2"/>
      <c r="AQ146" s="2"/>
      <c r="AR146" s="17" t="str">
        <f t="shared" si="17"/>
        <v/>
      </c>
      <c r="AS146" s="2"/>
      <c r="AT146" s="72"/>
      <c r="AU146" s="2"/>
      <c r="AV146" s="2"/>
      <c r="AW146" s="2"/>
      <c r="AX146" s="19" t="str">
        <f>IF(OR(AU146="",AV146=""),"",INDEX(计分标准!$C$77:$E$81,MATCH(工作量统计!AU146,计分标准!$A$77:$A$81,0),MATCH(工作量统计!AV146,计分标准!$C$76:$E$76,0)))</f>
        <v/>
      </c>
      <c r="AY146" s="79" t="str">
        <f>IF(AW146="",AX146,AX146*INDEX(计分标准!$C$97:$I$101,MATCH(AU146,计分标准!$A$97:$A$101,0),MATCH(AW146,计分标准!$C$96:$I$96,0)))</f>
        <v/>
      </c>
      <c r="AZ146" s="17" t="str">
        <f t="shared" si="18"/>
        <v/>
      </c>
      <c r="BA146" s="38"/>
    </row>
    <row r="147" spans="1:53" s="4" customFormat="1" ht="21" customHeight="1">
      <c r="A147" s="2"/>
      <c r="B147" s="5"/>
      <c r="C147" s="2"/>
      <c r="D147" s="2"/>
      <c r="E147" s="2"/>
      <c r="F147" s="18" t="str">
        <f>IF(OR(D147="",E147=""),"",VLOOKUP(D147,计分标准!$A$2:$C$10,3,0)*VLOOKUP(E147,计分标准!$A$13:$C$19,3,0))</f>
        <v/>
      </c>
      <c r="G147" s="2"/>
      <c r="H147" s="72"/>
      <c r="I147" s="2"/>
      <c r="J147" s="2"/>
      <c r="K147" s="2"/>
      <c r="L147" s="19" t="str">
        <f>IF(OR(I147="",J147="",K147=""),"",VLOOKUP(I147,计分标准!$A$23:$C$31,3,0)*INDEX(计分标准!$B$35:$I$42,MATCH(工作量统计!J147,计分标准!$A$35:$A$42,0),MATCH(工作量统计!K147,计分标准!$B$34:$I$34,0))/100)</f>
        <v/>
      </c>
      <c r="M147" s="2"/>
      <c r="N147" s="2"/>
      <c r="O147" s="17" t="str">
        <f t="shared" si="13"/>
        <v/>
      </c>
      <c r="P147" s="17" t="str">
        <f t="shared" si="14"/>
        <v/>
      </c>
      <c r="Q147" s="59"/>
      <c r="R147" s="59"/>
      <c r="S147" s="72"/>
      <c r="T147" s="59"/>
      <c r="U147" s="59"/>
      <c r="V147" s="17" t="str">
        <f>IF(U147="","",VLOOKUP(U147,计分标准!$A$47:$C$55,3,0))</f>
        <v/>
      </c>
      <c r="W147" s="2"/>
      <c r="X147" s="2"/>
      <c r="Y147" s="72"/>
      <c r="Z147" s="2"/>
      <c r="AA147" s="2"/>
      <c r="AB147" s="2"/>
      <c r="AC147" s="78"/>
      <c r="AD147" s="78"/>
      <c r="AE147" s="44"/>
      <c r="AF147" s="17" t="str">
        <f>IF(OR(Z147="",AA147="",AB147=""),"",VLOOKUP(Z147,计分标准!$A$70:$B$73,2,0)*VLOOKUP(AA147,计分标准!$A$58:$C$61,3,0)*AB147/10)</f>
        <v/>
      </c>
      <c r="AG147" s="17" t="str">
        <f>IF(AC147="",AF147,VLOOKUP(AC147,计分标准!$A$64:$B$67,2,0)*AF147)</f>
        <v/>
      </c>
      <c r="AH147" s="17" t="str">
        <f t="shared" si="15"/>
        <v/>
      </c>
      <c r="AI147" s="2"/>
      <c r="AJ147" s="72"/>
      <c r="AK147" s="72"/>
      <c r="AL147" s="2"/>
      <c r="AM147" s="17" t="str">
        <f t="shared" si="16"/>
        <v/>
      </c>
      <c r="AN147" s="2"/>
      <c r="AO147" s="72"/>
      <c r="AP147" s="2"/>
      <c r="AQ147" s="2"/>
      <c r="AR147" s="17" t="str">
        <f t="shared" si="17"/>
        <v/>
      </c>
      <c r="AS147" s="2"/>
      <c r="AT147" s="72"/>
      <c r="AU147" s="2"/>
      <c r="AV147" s="2"/>
      <c r="AW147" s="2"/>
      <c r="AX147" s="19" t="str">
        <f>IF(OR(AU147="",AV147=""),"",INDEX(计分标准!$C$77:$E$81,MATCH(工作量统计!AU147,计分标准!$A$77:$A$81,0),MATCH(工作量统计!AV147,计分标准!$C$76:$E$76,0)))</f>
        <v/>
      </c>
      <c r="AY147" s="79" t="str">
        <f>IF(AW147="",AX147,AX147*INDEX(计分标准!$C$97:$I$101,MATCH(AU147,计分标准!$A$97:$A$101,0),MATCH(AW147,计分标准!$C$96:$I$96,0)))</f>
        <v/>
      </c>
      <c r="AZ147" s="17" t="str">
        <f t="shared" si="18"/>
        <v/>
      </c>
      <c r="BA147" s="38"/>
    </row>
    <row r="148" spans="1:53" s="4" customFormat="1" ht="21" customHeight="1">
      <c r="A148" s="2"/>
      <c r="B148" s="5"/>
      <c r="C148" s="2"/>
      <c r="D148" s="2"/>
      <c r="E148" s="2"/>
      <c r="F148" s="18" t="str">
        <f>IF(OR(D148="",E148=""),"",VLOOKUP(D148,计分标准!$A$2:$C$10,3,0)*VLOOKUP(E148,计分标准!$A$13:$C$19,3,0))</f>
        <v/>
      </c>
      <c r="G148" s="2"/>
      <c r="H148" s="72"/>
      <c r="I148" s="2"/>
      <c r="J148" s="2"/>
      <c r="K148" s="2"/>
      <c r="L148" s="19" t="str">
        <f>IF(OR(I148="",J148="",K148=""),"",VLOOKUP(I148,计分标准!$A$23:$C$31,3,0)*INDEX(计分标准!$B$35:$I$42,MATCH(工作量统计!J148,计分标准!$A$35:$A$42,0),MATCH(工作量统计!K148,计分标准!$B$34:$I$34,0))/100)</f>
        <v/>
      </c>
      <c r="M148" s="2"/>
      <c r="N148" s="2"/>
      <c r="O148" s="17" t="str">
        <f t="shared" si="13"/>
        <v/>
      </c>
      <c r="P148" s="17" t="str">
        <f t="shared" si="14"/>
        <v/>
      </c>
      <c r="Q148" s="59"/>
      <c r="R148" s="59"/>
      <c r="S148" s="72"/>
      <c r="T148" s="59"/>
      <c r="U148" s="59"/>
      <c r="V148" s="17" t="str">
        <f>IF(U148="","",VLOOKUP(U148,计分标准!$A$47:$C$55,3,0))</f>
        <v/>
      </c>
      <c r="W148" s="2"/>
      <c r="X148" s="2"/>
      <c r="Y148" s="72"/>
      <c r="Z148" s="2"/>
      <c r="AA148" s="2"/>
      <c r="AB148" s="2"/>
      <c r="AC148" s="78"/>
      <c r="AD148" s="78"/>
      <c r="AE148" s="44"/>
      <c r="AF148" s="17" t="str">
        <f>IF(OR(Z148="",AA148="",AB148=""),"",VLOOKUP(Z148,计分标准!$A$70:$B$73,2,0)*VLOOKUP(AA148,计分标准!$A$58:$C$61,3,0)*AB148/10)</f>
        <v/>
      </c>
      <c r="AG148" s="17" t="str">
        <f>IF(AC148="",AF148,VLOOKUP(AC148,计分标准!$A$64:$B$67,2,0)*AF148)</f>
        <v/>
      </c>
      <c r="AH148" s="17" t="str">
        <f t="shared" si="15"/>
        <v/>
      </c>
      <c r="AI148" s="2"/>
      <c r="AJ148" s="72"/>
      <c r="AK148" s="72"/>
      <c r="AL148" s="2"/>
      <c r="AM148" s="17" t="str">
        <f t="shared" si="16"/>
        <v/>
      </c>
      <c r="AN148" s="2"/>
      <c r="AO148" s="72"/>
      <c r="AP148" s="2"/>
      <c r="AQ148" s="2"/>
      <c r="AR148" s="17" t="str">
        <f t="shared" si="17"/>
        <v/>
      </c>
      <c r="AS148" s="2"/>
      <c r="AT148" s="72"/>
      <c r="AU148" s="2"/>
      <c r="AV148" s="2"/>
      <c r="AW148" s="2"/>
      <c r="AX148" s="19" t="str">
        <f>IF(OR(AU148="",AV148=""),"",INDEX(计分标准!$C$77:$E$81,MATCH(工作量统计!AU148,计分标准!$A$77:$A$81,0),MATCH(工作量统计!AV148,计分标准!$C$76:$E$76,0)))</f>
        <v/>
      </c>
      <c r="AY148" s="79" t="str">
        <f>IF(AW148="",AX148,AX148*INDEX(计分标准!$C$97:$I$101,MATCH(AU148,计分标准!$A$97:$A$101,0),MATCH(AW148,计分标准!$C$96:$I$96,0)))</f>
        <v/>
      </c>
      <c r="AZ148" s="17" t="str">
        <f t="shared" si="18"/>
        <v/>
      </c>
      <c r="BA148" s="38"/>
    </row>
    <row r="149" spans="1:53" s="4" customFormat="1" ht="21" customHeight="1">
      <c r="A149" s="2"/>
      <c r="B149" s="5"/>
      <c r="C149" s="2"/>
      <c r="D149" s="2"/>
      <c r="E149" s="2"/>
      <c r="F149" s="18" t="str">
        <f>IF(OR(D149="",E149=""),"",VLOOKUP(D149,计分标准!$A$2:$C$10,3,0)*VLOOKUP(E149,计分标准!$A$13:$C$19,3,0))</f>
        <v/>
      </c>
      <c r="G149" s="2"/>
      <c r="H149" s="72"/>
      <c r="I149" s="2"/>
      <c r="J149" s="2"/>
      <c r="K149" s="2"/>
      <c r="L149" s="19" t="str">
        <f>IF(OR(I149="",J149="",K149=""),"",VLOOKUP(I149,计分标准!$A$23:$C$31,3,0)*INDEX(计分标准!$B$35:$I$42,MATCH(工作量统计!J149,计分标准!$A$35:$A$42,0),MATCH(工作量统计!K149,计分标准!$B$34:$I$34,0))/100)</f>
        <v/>
      </c>
      <c r="M149" s="2"/>
      <c r="N149" s="2"/>
      <c r="O149" s="17" t="str">
        <f t="shared" si="13"/>
        <v/>
      </c>
      <c r="P149" s="17" t="str">
        <f t="shared" si="14"/>
        <v/>
      </c>
      <c r="Q149" s="59"/>
      <c r="R149" s="59"/>
      <c r="S149" s="72"/>
      <c r="T149" s="59"/>
      <c r="U149" s="59"/>
      <c r="V149" s="17" t="str">
        <f>IF(U149="","",VLOOKUP(U149,计分标准!$A$47:$C$55,3,0))</f>
        <v/>
      </c>
      <c r="W149" s="2"/>
      <c r="X149" s="2"/>
      <c r="Y149" s="72"/>
      <c r="Z149" s="2"/>
      <c r="AA149" s="2"/>
      <c r="AB149" s="2"/>
      <c r="AC149" s="78"/>
      <c r="AD149" s="78"/>
      <c r="AE149" s="44"/>
      <c r="AF149" s="17" t="str">
        <f>IF(OR(Z149="",AA149="",AB149=""),"",VLOOKUP(Z149,计分标准!$A$70:$B$73,2,0)*VLOOKUP(AA149,计分标准!$A$58:$C$61,3,0)*AB149/10)</f>
        <v/>
      </c>
      <c r="AG149" s="17" t="str">
        <f>IF(AC149="",AF149,VLOOKUP(AC149,计分标准!$A$64:$B$67,2,0)*AF149)</f>
        <v/>
      </c>
      <c r="AH149" s="17" t="str">
        <f t="shared" si="15"/>
        <v/>
      </c>
      <c r="AI149" s="2"/>
      <c r="AJ149" s="72"/>
      <c r="AK149" s="72"/>
      <c r="AL149" s="2"/>
      <c r="AM149" s="17" t="str">
        <f t="shared" si="16"/>
        <v/>
      </c>
      <c r="AN149" s="2"/>
      <c r="AO149" s="72"/>
      <c r="AP149" s="2"/>
      <c r="AQ149" s="2"/>
      <c r="AR149" s="17" t="str">
        <f t="shared" si="17"/>
        <v/>
      </c>
      <c r="AS149" s="2"/>
      <c r="AT149" s="72"/>
      <c r="AU149" s="2"/>
      <c r="AV149" s="2"/>
      <c r="AW149" s="2"/>
      <c r="AX149" s="19" t="str">
        <f>IF(OR(AU149="",AV149=""),"",INDEX(计分标准!$C$77:$E$81,MATCH(工作量统计!AU149,计分标准!$A$77:$A$81,0),MATCH(工作量统计!AV149,计分标准!$C$76:$E$76,0)))</f>
        <v/>
      </c>
      <c r="AY149" s="79" t="str">
        <f>IF(AW149="",AX149,AX149*INDEX(计分标准!$C$97:$I$101,MATCH(AU149,计分标准!$A$97:$A$101,0),MATCH(AW149,计分标准!$C$96:$I$96,0)))</f>
        <v/>
      </c>
      <c r="AZ149" s="17" t="str">
        <f t="shared" si="18"/>
        <v/>
      </c>
      <c r="BA149" s="38"/>
    </row>
    <row r="150" spans="1:53" s="4" customFormat="1" ht="21" customHeight="1">
      <c r="A150" s="2"/>
      <c r="B150" s="5"/>
      <c r="C150" s="2"/>
      <c r="D150" s="2"/>
      <c r="E150" s="2"/>
      <c r="F150" s="18" t="str">
        <f>IF(OR(D150="",E150=""),"",VLOOKUP(D150,计分标准!$A$2:$C$10,3,0)*VLOOKUP(E150,计分标准!$A$13:$C$19,3,0))</f>
        <v/>
      </c>
      <c r="G150" s="2"/>
      <c r="H150" s="72"/>
      <c r="I150" s="2"/>
      <c r="J150" s="2"/>
      <c r="K150" s="2"/>
      <c r="L150" s="19" t="str">
        <f>IF(OR(I150="",J150="",K150=""),"",VLOOKUP(I150,计分标准!$A$23:$C$31,3,0)*INDEX(计分标准!$B$35:$I$42,MATCH(工作量统计!J150,计分标准!$A$35:$A$42,0),MATCH(工作量统计!K150,计分标准!$B$34:$I$34,0))/100)</f>
        <v/>
      </c>
      <c r="M150" s="2"/>
      <c r="N150" s="2"/>
      <c r="O150" s="17" t="str">
        <f t="shared" si="13"/>
        <v/>
      </c>
      <c r="P150" s="17" t="str">
        <f t="shared" si="14"/>
        <v/>
      </c>
      <c r="Q150" s="59"/>
      <c r="R150" s="59"/>
      <c r="S150" s="72"/>
      <c r="T150" s="59"/>
      <c r="U150" s="59"/>
      <c r="V150" s="17" t="str">
        <f>IF(U150="","",VLOOKUP(U150,计分标准!$A$47:$C$55,3,0))</f>
        <v/>
      </c>
      <c r="W150" s="2"/>
      <c r="X150" s="2"/>
      <c r="Y150" s="72"/>
      <c r="Z150" s="2"/>
      <c r="AA150" s="2"/>
      <c r="AB150" s="2"/>
      <c r="AC150" s="78"/>
      <c r="AD150" s="78"/>
      <c r="AE150" s="44"/>
      <c r="AF150" s="17" t="str">
        <f>IF(OR(Z150="",AA150="",AB150=""),"",VLOOKUP(Z150,计分标准!$A$70:$B$73,2,0)*VLOOKUP(AA150,计分标准!$A$58:$C$61,3,0)*AB150/10)</f>
        <v/>
      </c>
      <c r="AG150" s="17" t="str">
        <f>IF(AC150="",AF150,VLOOKUP(AC150,计分标准!$A$64:$B$67,2,0)*AF150)</f>
        <v/>
      </c>
      <c r="AH150" s="17" t="str">
        <f t="shared" si="15"/>
        <v/>
      </c>
      <c r="AI150" s="2"/>
      <c r="AJ150" s="72"/>
      <c r="AK150" s="72"/>
      <c r="AL150" s="2"/>
      <c r="AM150" s="17" t="str">
        <f t="shared" si="16"/>
        <v/>
      </c>
      <c r="AN150" s="2"/>
      <c r="AO150" s="72"/>
      <c r="AP150" s="2"/>
      <c r="AQ150" s="2"/>
      <c r="AR150" s="17" t="str">
        <f t="shared" si="17"/>
        <v/>
      </c>
      <c r="AS150" s="2"/>
      <c r="AT150" s="72"/>
      <c r="AU150" s="2"/>
      <c r="AV150" s="2"/>
      <c r="AW150" s="2"/>
      <c r="AX150" s="19" t="str">
        <f>IF(OR(AU150="",AV150=""),"",INDEX(计分标准!$C$77:$E$81,MATCH(工作量统计!AU150,计分标准!$A$77:$A$81,0),MATCH(工作量统计!AV150,计分标准!$C$76:$E$76,0)))</f>
        <v/>
      </c>
      <c r="AY150" s="79" t="str">
        <f>IF(AW150="",AX150,AX150*INDEX(计分标准!$C$97:$I$101,MATCH(AU150,计分标准!$A$97:$A$101,0),MATCH(AW150,计分标准!$C$96:$I$96,0)))</f>
        <v/>
      </c>
      <c r="AZ150" s="17" t="str">
        <f t="shared" si="18"/>
        <v/>
      </c>
      <c r="BA150" s="38"/>
    </row>
    <row r="151" spans="1:53" s="4" customFormat="1" ht="21" customHeight="1">
      <c r="A151" s="2"/>
      <c r="B151" s="5"/>
      <c r="C151" s="2"/>
      <c r="D151" s="2"/>
      <c r="E151" s="2"/>
      <c r="F151" s="18" t="str">
        <f>IF(OR(D151="",E151=""),"",VLOOKUP(D151,计分标准!$A$2:$C$10,3,0)*VLOOKUP(E151,计分标准!$A$13:$C$19,3,0))</f>
        <v/>
      </c>
      <c r="G151" s="2"/>
      <c r="H151" s="72"/>
      <c r="I151" s="2"/>
      <c r="J151" s="2"/>
      <c r="K151" s="2"/>
      <c r="L151" s="19" t="str">
        <f>IF(OR(I151="",J151="",K151=""),"",VLOOKUP(I151,计分标准!$A$23:$C$31,3,0)*INDEX(计分标准!$B$35:$I$42,MATCH(工作量统计!J151,计分标准!$A$35:$A$42,0),MATCH(工作量统计!K151,计分标准!$B$34:$I$34,0))/100)</f>
        <v/>
      </c>
      <c r="M151" s="2"/>
      <c r="N151" s="2"/>
      <c r="O151" s="17" t="str">
        <f t="shared" si="13"/>
        <v/>
      </c>
      <c r="P151" s="17" t="str">
        <f t="shared" si="14"/>
        <v/>
      </c>
      <c r="Q151" s="59"/>
      <c r="R151" s="59"/>
      <c r="S151" s="72"/>
      <c r="T151" s="59"/>
      <c r="U151" s="59"/>
      <c r="V151" s="17" t="str">
        <f>IF(U151="","",VLOOKUP(U151,计分标准!$A$47:$C$55,3,0))</f>
        <v/>
      </c>
      <c r="W151" s="2"/>
      <c r="X151" s="2"/>
      <c r="Y151" s="72"/>
      <c r="Z151" s="2"/>
      <c r="AA151" s="2"/>
      <c r="AB151" s="2"/>
      <c r="AC151" s="78"/>
      <c r="AD151" s="78"/>
      <c r="AE151" s="44"/>
      <c r="AF151" s="17" t="str">
        <f>IF(OR(Z151="",AA151="",AB151=""),"",VLOOKUP(Z151,计分标准!$A$70:$B$73,2,0)*VLOOKUP(AA151,计分标准!$A$58:$C$61,3,0)*AB151/10)</f>
        <v/>
      </c>
      <c r="AG151" s="17" t="str">
        <f>IF(AC151="",AF151,VLOOKUP(AC151,计分标准!$A$64:$B$67,2,0)*AF151)</f>
        <v/>
      </c>
      <c r="AH151" s="17" t="str">
        <f t="shared" si="15"/>
        <v/>
      </c>
      <c r="AI151" s="2"/>
      <c r="AJ151" s="72"/>
      <c r="AK151" s="72"/>
      <c r="AL151" s="2"/>
      <c r="AM151" s="17" t="str">
        <f t="shared" si="16"/>
        <v/>
      </c>
      <c r="AN151" s="2"/>
      <c r="AO151" s="72"/>
      <c r="AP151" s="2"/>
      <c r="AQ151" s="2"/>
      <c r="AR151" s="17" t="str">
        <f t="shared" si="17"/>
        <v/>
      </c>
      <c r="AS151" s="2"/>
      <c r="AT151" s="72"/>
      <c r="AU151" s="2"/>
      <c r="AV151" s="2"/>
      <c r="AW151" s="2"/>
      <c r="AX151" s="19" t="str">
        <f>IF(OR(AU151="",AV151=""),"",INDEX(计分标准!$C$77:$E$81,MATCH(工作量统计!AU151,计分标准!$A$77:$A$81,0),MATCH(工作量统计!AV151,计分标准!$C$76:$E$76,0)))</f>
        <v/>
      </c>
      <c r="AY151" s="79" t="str">
        <f>IF(AW151="",AX151,AX151*INDEX(计分标准!$C$97:$I$101,MATCH(AU151,计分标准!$A$97:$A$101,0),MATCH(AW151,计分标准!$C$96:$I$96,0)))</f>
        <v/>
      </c>
      <c r="AZ151" s="17" t="str">
        <f t="shared" si="18"/>
        <v/>
      </c>
      <c r="BA151" s="38"/>
    </row>
    <row r="152" spans="1:53" s="4" customFormat="1" ht="21" customHeight="1">
      <c r="A152" s="2"/>
      <c r="B152" s="5"/>
      <c r="C152" s="2"/>
      <c r="D152" s="2"/>
      <c r="E152" s="2"/>
      <c r="F152" s="18" t="str">
        <f>IF(OR(D152="",E152=""),"",VLOOKUP(D152,计分标准!$A$2:$C$10,3,0)*VLOOKUP(E152,计分标准!$A$13:$C$19,3,0))</f>
        <v/>
      </c>
      <c r="G152" s="2"/>
      <c r="H152" s="72"/>
      <c r="I152" s="2"/>
      <c r="J152" s="2"/>
      <c r="K152" s="2"/>
      <c r="L152" s="19" t="str">
        <f>IF(OR(I152="",J152="",K152=""),"",VLOOKUP(I152,计分标准!$A$23:$C$31,3,0)*INDEX(计分标准!$B$35:$I$42,MATCH(工作量统计!J152,计分标准!$A$35:$A$42,0),MATCH(工作量统计!K152,计分标准!$B$34:$I$34,0))/100)</f>
        <v/>
      </c>
      <c r="M152" s="2"/>
      <c r="N152" s="2"/>
      <c r="O152" s="17" t="str">
        <f t="shared" si="13"/>
        <v/>
      </c>
      <c r="P152" s="17" t="str">
        <f t="shared" si="14"/>
        <v/>
      </c>
      <c r="Q152" s="59"/>
      <c r="R152" s="59"/>
      <c r="S152" s="72"/>
      <c r="T152" s="59"/>
      <c r="U152" s="59"/>
      <c r="V152" s="17" t="str">
        <f>IF(U152="","",VLOOKUP(U152,计分标准!$A$47:$C$55,3,0))</f>
        <v/>
      </c>
      <c r="W152" s="2"/>
      <c r="X152" s="2"/>
      <c r="Y152" s="72"/>
      <c r="Z152" s="2"/>
      <c r="AA152" s="2"/>
      <c r="AB152" s="2"/>
      <c r="AC152" s="78"/>
      <c r="AD152" s="78"/>
      <c r="AE152" s="44"/>
      <c r="AF152" s="17" t="str">
        <f>IF(OR(Z152="",AA152="",AB152=""),"",VLOOKUP(Z152,计分标准!$A$70:$B$73,2,0)*VLOOKUP(AA152,计分标准!$A$58:$C$61,3,0)*AB152/10)</f>
        <v/>
      </c>
      <c r="AG152" s="17" t="str">
        <f>IF(AC152="",AF152,VLOOKUP(AC152,计分标准!$A$64:$B$67,2,0)*AF152)</f>
        <v/>
      </c>
      <c r="AH152" s="17" t="str">
        <f t="shared" si="15"/>
        <v/>
      </c>
      <c r="AI152" s="2"/>
      <c r="AJ152" s="72"/>
      <c r="AK152" s="72"/>
      <c r="AL152" s="2"/>
      <c r="AM152" s="17" t="str">
        <f t="shared" si="16"/>
        <v/>
      </c>
      <c r="AN152" s="2"/>
      <c r="AO152" s="72"/>
      <c r="AP152" s="2"/>
      <c r="AQ152" s="2"/>
      <c r="AR152" s="17" t="str">
        <f t="shared" si="17"/>
        <v/>
      </c>
      <c r="AS152" s="2"/>
      <c r="AT152" s="72"/>
      <c r="AU152" s="2"/>
      <c r="AV152" s="2"/>
      <c r="AW152" s="2"/>
      <c r="AX152" s="19" t="str">
        <f>IF(OR(AU152="",AV152=""),"",INDEX(计分标准!$C$77:$E$81,MATCH(工作量统计!AU152,计分标准!$A$77:$A$81,0),MATCH(工作量统计!AV152,计分标准!$C$76:$E$76,0)))</f>
        <v/>
      </c>
      <c r="AY152" s="79" t="str">
        <f>IF(AW152="",AX152,AX152*INDEX(计分标准!$C$97:$I$101,MATCH(AU152,计分标准!$A$97:$A$101,0),MATCH(AW152,计分标准!$C$96:$I$96,0)))</f>
        <v/>
      </c>
      <c r="AZ152" s="17" t="str">
        <f t="shared" si="18"/>
        <v/>
      </c>
      <c r="BA152" s="38"/>
    </row>
    <row r="153" spans="1:53" s="4" customFormat="1" ht="21" customHeight="1">
      <c r="A153" s="2"/>
      <c r="B153" s="5"/>
      <c r="C153" s="2"/>
      <c r="D153" s="2"/>
      <c r="E153" s="2"/>
      <c r="F153" s="18" t="str">
        <f>IF(OR(D153="",E153=""),"",VLOOKUP(D153,计分标准!$A$2:$C$10,3,0)*VLOOKUP(E153,计分标准!$A$13:$C$19,3,0))</f>
        <v/>
      </c>
      <c r="G153" s="2"/>
      <c r="H153" s="72"/>
      <c r="I153" s="2"/>
      <c r="J153" s="2"/>
      <c r="K153" s="2"/>
      <c r="L153" s="19" t="str">
        <f>IF(OR(I153="",J153="",K153=""),"",VLOOKUP(I153,计分标准!$A$23:$C$31,3,0)*INDEX(计分标准!$B$35:$I$42,MATCH(工作量统计!J153,计分标准!$A$35:$A$42,0),MATCH(工作量统计!K153,计分标准!$B$34:$I$34,0))/100)</f>
        <v/>
      </c>
      <c r="M153" s="2"/>
      <c r="N153" s="2"/>
      <c r="O153" s="17" t="str">
        <f t="shared" si="13"/>
        <v/>
      </c>
      <c r="P153" s="17" t="str">
        <f t="shared" si="14"/>
        <v/>
      </c>
      <c r="Q153" s="59"/>
      <c r="R153" s="59"/>
      <c r="S153" s="72"/>
      <c r="T153" s="59"/>
      <c r="U153" s="59"/>
      <c r="V153" s="17" t="str">
        <f>IF(U153="","",VLOOKUP(U153,计分标准!$A$47:$C$55,3,0))</f>
        <v/>
      </c>
      <c r="W153" s="2"/>
      <c r="X153" s="2"/>
      <c r="Y153" s="72"/>
      <c r="Z153" s="2"/>
      <c r="AA153" s="2"/>
      <c r="AB153" s="2"/>
      <c r="AC153" s="78"/>
      <c r="AD153" s="78"/>
      <c r="AE153" s="44"/>
      <c r="AF153" s="17" t="str">
        <f>IF(OR(Z153="",AA153="",AB153=""),"",VLOOKUP(Z153,计分标准!$A$70:$B$73,2,0)*VLOOKUP(AA153,计分标准!$A$58:$C$61,3,0)*AB153/10)</f>
        <v/>
      </c>
      <c r="AG153" s="17" t="str">
        <f>IF(AC153="",AF153,VLOOKUP(AC153,计分标准!$A$64:$B$67,2,0)*AF153)</f>
        <v/>
      </c>
      <c r="AH153" s="17" t="str">
        <f t="shared" si="15"/>
        <v/>
      </c>
      <c r="AI153" s="2"/>
      <c r="AJ153" s="72"/>
      <c r="AK153" s="72"/>
      <c r="AL153" s="2"/>
      <c r="AM153" s="17" t="str">
        <f t="shared" si="16"/>
        <v/>
      </c>
      <c r="AN153" s="2"/>
      <c r="AO153" s="72"/>
      <c r="AP153" s="2"/>
      <c r="AQ153" s="2"/>
      <c r="AR153" s="17" t="str">
        <f t="shared" si="17"/>
        <v/>
      </c>
      <c r="AS153" s="2"/>
      <c r="AT153" s="72"/>
      <c r="AU153" s="2"/>
      <c r="AV153" s="2"/>
      <c r="AW153" s="2"/>
      <c r="AX153" s="19" t="str">
        <f>IF(OR(AU153="",AV153=""),"",INDEX(计分标准!$C$77:$E$81,MATCH(工作量统计!AU153,计分标准!$A$77:$A$81,0),MATCH(工作量统计!AV153,计分标准!$C$76:$E$76,0)))</f>
        <v/>
      </c>
      <c r="AY153" s="79" t="str">
        <f>IF(AW153="",AX153,AX153*INDEX(计分标准!$C$97:$I$101,MATCH(AU153,计分标准!$A$97:$A$101,0),MATCH(AW153,计分标准!$C$96:$I$96,0)))</f>
        <v/>
      </c>
      <c r="AZ153" s="17" t="str">
        <f t="shared" si="18"/>
        <v/>
      </c>
      <c r="BA153" s="38"/>
    </row>
    <row r="154" spans="1:53" s="4" customFormat="1" ht="21" customHeight="1">
      <c r="A154" s="2"/>
      <c r="B154" s="5"/>
      <c r="C154" s="2"/>
      <c r="D154" s="2"/>
      <c r="E154" s="2"/>
      <c r="F154" s="18" t="str">
        <f>IF(OR(D154="",E154=""),"",VLOOKUP(D154,计分标准!$A$2:$C$10,3,0)*VLOOKUP(E154,计分标准!$A$13:$C$19,3,0))</f>
        <v/>
      </c>
      <c r="G154" s="2"/>
      <c r="H154" s="72"/>
      <c r="I154" s="2"/>
      <c r="J154" s="2"/>
      <c r="K154" s="2"/>
      <c r="L154" s="19" t="str">
        <f>IF(OR(I154="",J154="",K154=""),"",VLOOKUP(I154,计分标准!$A$23:$C$31,3,0)*INDEX(计分标准!$B$35:$I$42,MATCH(工作量统计!J154,计分标准!$A$35:$A$42,0),MATCH(工作量统计!K154,计分标准!$B$34:$I$34,0))/100)</f>
        <v/>
      </c>
      <c r="M154" s="2"/>
      <c r="N154" s="2"/>
      <c r="O154" s="17" t="str">
        <f t="shared" si="13"/>
        <v/>
      </c>
      <c r="P154" s="17" t="str">
        <f t="shared" si="14"/>
        <v/>
      </c>
      <c r="Q154" s="59"/>
      <c r="R154" s="59"/>
      <c r="S154" s="72"/>
      <c r="T154" s="59"/>
      <c r="U154" s="59"/>
      <c r="V154" s="17" t="str">
        <f>IF(U154="","",VLOOKUP(U154,计分标准!$A$47:$C$55,3,0))</f>
        <v/>
      </c>
      <c r="W154" s="2"/>
      <c r="X154" s="2"/>
      <c r="Y154" s="72"/>
      <c r="Z154" s="2"/>
      <c r="AA154" s="2"/>
      <c r="AB154" s="2"/>
      <c r="AC154" s="78"/>
      <c r="AD154" s="78"/>
      <c r="AE154" s="44"/>
      <c r="AF154" s="17" t="str">
        <f>IF(OR(Z154="",AA154="",AB154=""),"",VLOOKUP(Z154,计分标准!$A$70:$B$73,2,0)*VLOOKUP(AA154,计分标准!$A$58:$C$61,3,0)*AB154/10)</f>
        <v/>
      </c>
      <c r="AG154" s="17" t="str">
        <f>IF(AC154="",AF154,VLOOKUP(AC154,计分标准!$A$64:$B$67,2,0)*AF154)</f>
        <v/>
      </c>
      <c r="AH154" s="17" t="str">
        <f t="shared" si="15"/>
        <v/>
      </c>
      <c r="AI154" s="2"/>
      <c r="AJ154" s="72"/>
      <c r="AK154" s="72"/>
      <c r="AL154" s="2"/>
      <c r="AM154" s="17" t="str">
        <f t="shared" si="16"/>
        <v/>
      </c>
      <c r="AN154" s="2"/>
      <c r="AO154" s="72"/>
      <c r="AP154" s="2"/>
      <c r="AQ154" s="2"/>
      <c r="AR154" s="17" t="str">
        <f t="shared" si="17"/>
        <v/>
      </c>
      <c r="AS154" s="2"/>
      <c r="AT154" s="72"/>
      <c r="AU154" s="2"/>
      <c r="AV154" s="2"/>
      <c r="AW154" s="2"/>
      <c r="AX154" s="19" t="str">
        <f>IF(OR(AU154="",AV154=""),"",INDEX(计分标准!$C$77:$E$81,MATCH(工作量统计!AU154,计分标准!$A$77:$A$81,0),MATCH(工作量统计!AV154,计分标准!$C$76:$E$76,0)))</f>
        <v/>
      </c>
      <c r="AY154" s="79" t="str">
        <f>IF(AW154="",AX154,AX154*INDEX(计分标准!$C$97:$I$101,MATCH(AU154,计分标准!$A$97:$A$101,0),MATCH(AW154,计分标准!$C$96:$I$96,0)))</f>
        <v/>
      </c>
      <c r="AZ154" s="17" t="str">
        <f t="shared" si="18"/>
        <v/>
      </c>
      <c r="BA154" s="38"/>
    </row>
    <row r="155" spans="1:53" s="4" customFormat="1" ht="21" customHeight="1">
      <c r="A155" s="2"/>
      <c r="B155" s="5"/>
      <c r="C155" s="2"/>
      <c r="D155" s="2"/>
      <c r="E155" s="2"/>
      <c r="F155" s="18" t="str">
        <f>IF(OR(D155="",E155=""),"",VLOOKUP(D155,计分标准!$A$2:$C$10,3,0)*VLOOKUP(E155,计分标准!$A$13:$C$19,3,0))</f>
        <v/>
      </c>
      <c r="G155" s="2"/>
      <c r="H155" s="72"/>
      <c r="I155" s="2"/>
      <c r="J155" s="2"/>
      <c r="K155" s="2"/>
      <c r="L155" s="19" t="str">
        <f>IF(OR(I155="",J155="",K155=""),"",VLOOKUP(I155,计分标准!$A$23:$C$31,3,0)*INDEX(计分标准!$B$35:$I$42,MATCH(工作量统计!J155,计分标准!$A$35:$A$42,0),MATCH(工作量统计!K155,计分标准!$B$34:$I$34,0))/100)</f>
        <v/>
      </c>
      <c r="M155" s="2"/>
      <c r="N155" s="2"/>
      <c r="O155" s="17" t="str">
        <f t="shared" si="13"/>
        <v/>
      </c>
      <c r="P155" s="17" t="str">
        <f t="shared" si="14"/>
        <v/>
      </c>
      <c r="Q155" s="59"/>
      <c r="R155" s="59"/>
      <c r="S155" s="72"/>
      <c r="T155" s="59"/>
      <c r="U155" s="59"/>
      <c r="V155" s="17" t="str">
        <f>IF(U155="","",VLOOKUP(U155,计分标准!$A$47:$C$55,3,0))</f>
        <v/>
      </c>
      <c r="W155" s="2"/>
      <c r="X155" s="2"/>
      <c r="Y155" s="72"/>
      <c r="Z155" s="2"/>
      <c r="AA155" s="2"/>
      <c r="AB155" s="2"/>
      <c r="AC155" s="78"/>
      <c r="AD155" s="78"/>
      <c r="AE155" s="44"/>
      <c r="AF155" s="17" t="str">
        <f>IF(OR(Z155="",AA155="",AB155=""),"",VLOOKUP(Z155,计分标准!$A$70:$B$73,2,0)*VLOOKUP(AA155,计分标准!$A$58:$C$61,3,0)*AB155/10)</f>
        <v/>
      </c>
      <c r="AG155" s="17" t="str">
        <f>IF(AC155="",AF155,VLOOKUP(AC155,计分标准!$A$64:$B$67,2,0)*AF155)</f>
        <v/>
      </c>
      <c r="AH155" s="17" t="str">
        <f t="shared" si="15"/>
        <v/>
      </c>
      <c r="AI155" s="2"/>
      <c r="AJ155" s="72"/>
      <c r="AK155" s="72"/>
      <c r="AL155" s="2"/>
      <c r="AM155" s="17" t="str">
        <f t="shared" si="16"/>
        <v/>
      </c>
      <c r="AN155" s="2"/>
      <c r="AO155" s="72"/>
      <c r="AP155" s="2"/>
      <c r="AQ155" s="2"/>
      <c r="AR155" s="17" t="str">
        <f t="shared" si="17"/>
        <v/>
      </c>
      <c r="AS155" s="2"/>
      <c r="AT155" s="72"/>
      <c r="AU155" s="2"/>
      <c r="AV155" s="2"/>
      <c r="AW155" s="2"/>
      <c r="AX155" s="19" t="str">
        <f>IF(OR(AU155="",AV155=""),"",INDEX(计分标准!$C$77:$E$81,MATCH(工作量统计!AU155,计分标准!$A$77:$A$81,0),MATCH(工作量统计!AV155,计分标准!$C$76:$E$76,0)))</f>
        <v/>
      </c>
      <c r="AY155" s="79" t="str">
        <f>IF(AW155="",AX155,AX155*INDEX(计分标准!$C$97:$I$101,MATCH(AU155,计分标准!$A$97:$A$101,0),MATCH(AW155,计分标准!$C$96:$I$96,0)))</f>
        <v/>
      </c>
      <c r="AZ155" s="17" t="str">
        <f t="shared" si="18"/>
        <v/>
      </c>
      <c r="BA155" s="38"/>
    </row>
    <row r="156" spans="1:53" s="4" customFormat="1" ht="21" customHeight="1">
      <c r="A156" s="2"/>
      <c r="B156" s="5"/>
      <c r="C156" s="2"/>
      <c r="D156" s="2"/>
      <c r="E156" s="2"/>
      <c r="F156" s="18" t="str">
        <f>IF(OR(D156="",E156=""),"",VLOOKUP(D156,计分标准!$A$2:$C$10,3,0)*VLOOKUP(E156,计分标准!$A$13:$C$19,3,0))</f>
        <v/>
      </c>
      <c r="G156" s="2"/>
      <c r="H156" s="72"/>
      <c r="I156" s="2"/>
      <c r="J156" s="2"/>
      <c r="K156" s="2"/>
      <c r="L156" s="19" t="str">
        <f>IF(OR(I156="",J156="",K156=""),"",VLOOKUP(I156,计分标准!$A$23:$C$31,3,0)*INDEX(计分标准!$B$35:$I$42,MATCH(工作量统计!J156,计分标准!$A$35:$A$42,0),MATCH(工作量统计!K156,计分标准!$B$34:$I$34,0))/100)</f>
        <v/>
      </c>
      <c r="M156" s="2"/>
      <c r="N156" s="2"/>
      <c r="O156" s="17" t="str">
        <f t="shared" si="13"/>
        <v/>
      </c>
      <c r="P156" s="17" t="str">
        <f t="shared" si="14"/>
        <v/>
      </c>
      <c r="Q156" s="59"/>
      <c r="R156" s="59"/>
      <c r="S156" s="72"/>
      <c r="T156" s="59"/>
      <c r="U156" s="59"/>
      <c r="V156" s="17" t="str">
        <f>IF(U156="","",VLOOKUP(U156,计分标准!$A$47:$C$55,3,0))</f>
        <v/>
      </c>
      <c r="W156" s="2"/>
      <c r="X156" s="2"/>
      <c r="Y156" s="72"/>
      <c r="Z156" s="2"/>
      <c r="AA156" s="2"/>
      <c r="AB156" s="2"/>
      <c r="AC156" s="78"/>
      <c r="AD156" s="78"/>
      <c r="AE156" s="44"/>
      <c r="AF156" s="17" t="str">
        <f>IF(OR(Z156="",AA156="",AB156=""),"",VLOOKUP(Z156,计分标准!$A$70:$B$73,2,0)*VLOOKUP(AA156,计分标准!$A$58:$C$61,3,0)*AB156/10)</f>
        <v/>
      </c>
      <c r="AG156" s="17" t="str">
        <f>IF(AC156="",AF156,VLOOKUP(AC156,计分标准!$A$64:$B$67,2,0)*AF156)</f>
        <v/>
      </c>
      <c r="AH156" s="17" t="str">
        <f t="shared" si="15"/>
        <v/>
      </c>
      <c r="AI156" s="2"/>
      <c r="AJ156" s="72"/>
      <c r="AK156" s="72"/>
      <c r="AL156" s="2"/>
      <c r="AM156" s="17" t="str">
        <f t="shared" si="16"/>
        <v/>
      </c>
      <c r="AN156" s="2"/>
      <c r="AO156" s="72"/>
      <c r="AP156" s="2"/>
      <c r="AQ156" s="2"/>
      <c r="AR156" s="17" t="str">
        <f t="shared" si="17"/>
        <v/>
      </c>
      <c r="AS156" s="2"/>
      <c r="AT156" s="72"/>
      <c r="AU156" s="2"/>
      <c r="AV156" s="2"/>
      <c r="AW156" s="2"/>
      <c r="AX156" s="19" t="str">
        <f>IF(OR(AU156="",AV156=""),"",INDEX(计分标准!$C$77:$E$81,MATCH(工作量统计!AU156,计分标准!$A$77:$A$81,0),MATCH(工作量统计!AV156,计分标准!$C$76:$E$76,0)))</f>
        <v/>
      </c>
      <c r="AY156" s="79" t="str">
        <f>IF(AW156="",AX156,AX156*INDEX(计分标准!$C$97:$I$101,MATCH(AU156,计分标准!$A$97:$A$101,0),MATCH(AW156,计分标准!$C$96:$I$96,0)))</f>
        <v/>
      </c>
      <c r="AZ156" s="17" t="str">
        <f t="shared" si="18"/>
        <v/>
      </c>
      <c r="BA156" s="38"/>
    </row>
    <row r="157" spans="1:53" s="4" customFormat="1" ht="21" customHeight="1">
      <c r="A157" s="2"/>
      <c r="B157" s="5"/>
      <c r="C157" s="2"/>
      <c r="D157" s="2"/>
      <c r="E157" s="2"/>
      <c r="F157" s="18" t="str">
        <f>IF(OR(D157="",E157=""),"",VLOOKUP(D157,计分标准!$A$2:$C$10,3,0)*VLOOKUP(E157,计分标准!$A$13:$C$19,3,0))</f>
        <v/>
      </c>
      <c r="G157" s="2"/>
      <c r="H157" s="72"/>
      <c r="I157" s="2"/>
      <c r="J157" s="2"/>
      <c r="K157" s="2"/>
      <c r="L157" s="19" t="str">
        <f>IF(OR(I157="",J157="",K157=""),"",VLOOKUP(I157,计分标准!$A$23:$C$31,3,0)*INDEX(计分标准!$B$35:$I$42,MATCH(工作量统计!J157,计分标准!$A$35:$A$42,0),MATCH(工作量统计!K157,计分标准!$B$34:$I$34,0))/100)</f>
        <v/>
      </c>
      <c r="M157" s="2"/>
      <c r="N157" s="2"/>
      <c r="O157" s="17" t="str">
        <f t="shared" si="13"/>
        <v/>
      </c>
      <c r="P157" s="17" t="str">
        <f t="shared" si="14"/>
        <v/>
      </c>
      <c r="Q157" s="59"/>
      <c r="R157" s="59"/>
      <c r="S157" s="72"/>
      <c r="T157" s="59"/>
      <c r="U157" s="59"/>
      <c r="V157" s="17" t="str">
        <f>IF(U157="","",VLOOKUP(U157,计分标准!$A$47:$C$55,3,0))</f>
        <v/>
      </c>
      <c r="W157" s="2"/>
      <c r="X157" s="2"/>
      <c r="Y157" s="72"/>
      <c r="Z157" s="2"/>
      <c r="AA157" s="2"/>
      <c r="AB157" s="2"/>
      <c r="AC157" s="78"/>
      <c r="AD157" s="78"/>
      <c r="AE157" s="44"/>
      <c r="AF157" s="17" t="str">
        <f>IF(OR(Z157="",AA157="",AB157=""),"",VLOOKUP(Z157,计分标准!$A$70:$B$73,2,0)*VLOOKUP(AA157,计分标准!$A$58:$C$61,3,0)*AB157/10)</f>
        <v/>
      </c>
      <c r="AG157" s="17" t="str">
        <f>IF(AC157="",AF157,VLOOKUP(AC157,计分标准!$A$64:$B$67,2,0)*AF157)</f>
        <v/>
      </c>
      <c r="AH157" s="17" t="str">
        <f t="shared" si="15"/>
        <v/>
      </c>
      <c r="AI157" s="2"/>
      <c r="AJ157" s="72"/>
      <c r="AK157" s="72"/>
      <c r="AL157" s="2"/>
      <c r="AM157" s="17" t="str">
        <f t="shared" si="16"/>
        <v/>
      </c>
      <c r="AN157" s="2"/>
      <c r="AO157" s="72"/>
      <c r="AP157" s="2"/>
      <c r="AQ157" s="2"/>
      <c r="AR157" s="17" t="str">
        <f t="shared" si="17"/>
        <v/>
      </c>
      <c r="AS157" s="2"/>
      <c r="AT157" s="72"/>
      <c r="AU157" s="2"/>
      <c r="AV157" s="2"/>
      <c r="AW157" s="2"/>
      <c r="AX157" s="19" t="str">
        <f>IF(OR(AU157="",AV157=""),"",INDEX(计分标准!$C$77:$E$81,MATCH(工作量统计!AU157,计分标准!$A$77:$A$81,0),MATCH(工作量统计!AV157,计分标准!$C$76:$E$76,0)))</f>
        <v/>
      </c>
      <c r="AY157" s="79" t="str">
        <f>IF(AW157="",AX157,AX157*INDEX(计分标准!$C$97:$I$101,MATCH(AU157,计分标准!$A$97:$A$101,0),MATCH(AW157,计分标准!$C$96:$I$96,0)))</f>
        <v/>
      </c>
      <c r="AZ157" s="17" t="str">
        <f t="shared" si="18"/>
        <v/>
      </c>
      <c r="BA157" s="38"/>
    </row>
    <row r="158" spans="1:53" s="4" customFormat="1" ht="21" customHeight="1">
      <c r="A158" s="2"/>
      <c r="B158" s="5"/>
      <c r="C158" s="2"/>
      <c r="D158" s="2"/>
      <c r="E158" s="2"/>
      <c r="F158" s="18" t="str">
        <f>IF(OR(D158="",E158=""),"",VLOOKUP(D158,计分标准!$A$2:$C$10,3,0)*VLOOKUP(E158,计分标准!$A$13:$C$19,3,0))</f>
        <v/>
      </c>
      <c r="G158" s="2"/>
      <c r="H158" s="72"/>
      <c r="I158" s="2"/>
      <c r="J158" s="2"/>
      <c r="K158" s="2"/>
      <c r="L158" s="19" t="str">
        <f>IF(OR(I158="",J158="",K158=""),"",VLOOKUP(I158,计分标准!$A$23:$C$31,3,0)*INDEX(计分标准!$B$35:$I$42,MATCH(工作量统计!J158,计分标准!$A$35:$A$42,0),MATCH(工作量统计!K158,计分标准!$B$34:$I$34,0))/100)</f>
        <v/>
      </c>
      <c r="M158" s="2"/>
      <c r="N158" s="2"/>
      <c r="O158" s="17" t="str">
        <f t="shared" si="13"/>
        <v/>
      </c>
      <c r="P158" s="17" t="str">
        <f t="shared" si="14"/>
        <v/>
      </c>
      <c r="Q158" s="59"/>
      <c r="R158" s="59"/>
      <c r="S158" s="72"/>
      <c r="T158" s="59"/>
      <c r="U158" s="59"/>
      <c r="V158" s="17" t="str">
        <f>IF(U158="","",VLOOKUP(U158,计分标准!$A$47:$C$55,3,0))</f>
        <v/>
      </c>
      <c r="W158" s="2"/>
      <c r="X158" s="2"/>
      <c r="Y158" s="72"/>
      <c r="Z158" s="2"/>
      <c r="AA158" s="2"/>
      <c r="AB158" s="2"/>
      <c r="AC158" s="78"/>
      <c r="AD158" s="78"/>
      <c r="AE158" s="44"/>
      <c r="AF158" s="17" t="str">
        <f>IF(OR(Z158="",AA158="",AB158=""),"",VLOOKUP(Z158,计分标准!$A$70:$B$73,2,0)*VLOOKUP(AA158,计分标准!$A$58:$C$61,3,0)*AB158/10)</f>
        <v/>
      </c>
      <c r="AG158" s="17" t="str">
        <f>IF(AC158="",AF158,VLOOKUP(AC158,计分标准!$A$64:$B$67,2,0)*AF158)</f>
        <v/>
      </c>
      <c r="AH158" s="17" t="str">
        <f t="shared" si="15"/>
        <v/>
      </c>
      <c r="AI158" s="2"/>
      <c r="AJ158" s="72"/>
      <c r="AK158" s="72"/>
      <c r="AL158" s="2"/>
      <c r="AM158" s="17" t="str">
        <f t="shared" si="16"/>
        <v/>
      </c>
      <c r="AN158" s="2"/>
      <c r="AO158" s="72"/>
      <c r="AP158" s="2"/>
      <c r="AQ158" s="2"/>
      <c r="AR158" s="17" t="str">
        <f t="shared" si="17"/>
        <v/>
      </c>
      <c r="AS158" s="2"/>
      <c r="AT158" s="72"/>
      <c r="AU158" s="2"/>
      <c r="AV158" s="2"/>
      <c r="AW158" s="2"/>
      <c r="AX158" s="19" t="str">
        <f>IF(OR(AU158="",AV158=""),"",INDEX(计分标准!$C$77:$E$81,MATCH(工作量统计!AU158,计分标准!$A$77:$A$81,0),MATCH(工作量统计!AV158,计分标准!$C$76:$E$76,0)))</f>
        <v/>
      </c>
      <c r="AY158" s="79" t="str">
        <f>IF(AW158="",AX158,AX158*INDEX(计分标准!$C$97:$I$101,MATCH(AU158,计分标准!$A$97:$A$101,0),MATCH(AW158,计分标准!$C$96:$I$96,0)))</f>
        <v/>
      </c>
      <c r="AZ158" s="17" t="str">
        <f t="shared" si="18"/>
        <v/>
      </c>
      <c r="BA158" s="38"/>
    </row>
    <row r="159" spans="1:53" s="4" customFormat="1" ht="21" customHeight="1">
      <c r="A159" s="2"/>
      <c r="B159" s="5"/>
      <c r="C159" s="2"/>
      <c r="D159" s="2"/>
      <c r="E159" s="2"/>
      <c r="F159" s="18" t="str">
        <f>IF(OR(D159="",E159=""),"",VLOOKUP(D159,计分标准!$A$2:$C$10,3,0)*VLOOKUP(E159,计分标准!$A$13:$C$19,3,0))</f>
        <v/>
      </c>
      <c r="G159" s="2"/>
      <c r="H159" s="72"/>
      <c r="I159" s="2"/>
      <c r="J159" s="2"/>
      <c r="K159" s="2"/>
      <c r="L159" s="19" t="str">
        <f>IF(OR(I159="",J159="",K159=""),"",VLOOKUP(I159,计分标准!$A$23:$C$31,3,0)*INDEX(计分标准!$B$35:$I$42,MATCH(工作量统计!J159,计分标准!$A$35:$A$42,0),MATCH(工作量统计!K159,计分标准!$B$34:$I$34,0))/100)</f>
        <v/>
      </c>
      <c r="M159" s="2"/>
      <c r="N159" s="2"/>
      <c r="O159" s="17" t="str">
        <f t="shared" si="13"/>
        <v/>
      </c>
      <c r="P159" s="17" t="str">
        <f t="shared" si="14"/>
        <v/>
      </c>
      <c r="Q159" s="59"/>
      <c r="R159" s="59"/>
      <c r="S159" s="72"/>
      <c r="T159" s="59"/>
      <c r="U159" s="59"/>
      <c r="V159" s="17" t="str">
        <f>IF(U159="","",VLOOKUP(U159,计分标准!$A$47:$C$55,3,0))</f>
        <v/>
      </c>
      <c r="W159" s="2"/>
      <c r="X159" s="2"/>
      <c r="Y159" s="72"/>
      <c r="Z159" s="2"/>
      <c r="AA159" s="2"/>
      <c r="AB159" s="2"/>
      <c r="AC159" s="78"/>
      <c r="AD159" s="78"/>
      <c r="AE159" s="44"/>
      <c r="AF159" s="17" t="str">
        <f>IF(OR(Z159="",AA159="",AB159=""),"",VLOOKUP(Z159,计分标准!$A$70:$B$73,2,0)*VLOOKUP(AA159,计分标准!$A$58:$C$61,3,0)*AB159/10)</f>
        <v/>
      </c>
      <c r="AG159" s="17" t="str">
        <f>IF(AC159="",AF159,VLOOKUP(AC159,计分标准!$A$64:$B$67,2,0)*AF159)</f>
        <v/>
      </c>
      <c r="AH159" s="17" t="str">
        <f t="shared" si="15"/>
        <v/>
      </c>
      <c r="AI159" s="2"/>
      <c r="AJ159" s="72"/>
      <c r="AK159" s="72"/>
      <c r="AL159" s="2"/>
      <c r="AM159" s="17" t="str">
        <f t="shared" si="16"/>
        <v/>
      </c>
      <c r="AN159" s="2"/>
      <c r="AO159" s="72"/>
      <c r="AP159" s="2"/>
      <c r="AQ159" s="2"/>
      <c r="AR159" s="17" t="str">
        <f t="shared" si="17"/>
        <v/>
      </c>
      <c r="AS159" s="2"/>
      <c r="AT159" s="72"/>
      <c r="AU159" s="2"/>
      <c r="AV159" s="2"/>
      <c r="AW159" s="2"/>
      <c r="AX159" s="19" t="str">
        <f>IF(OR(AU159="",AV159=""),"",INDEX(计分标准!$C$77:$E$81,MATCH(工作量统计!AU159,计分标准!$A$77:$A$81,0),MATCH(工作量统计!AV159,计分标准!$C$76:$E$76,0)))</f>
        <v/>
      </c>
      <c r="AY159" s="79" t="str">
        <f>IF(AW159="",AX159,AX159*INDEX(计分标准!$C$97:$I$101,MATCH(AU159,计分标准!$A$97:$A$101,0),MATCH(AW159,计分标准!$C$96:$I$96,0)))</f>
        <v/>
      </c>
      <c r="AZ159" s="17" t="str">
        <f t="shared" si="18"/>
        <v/>
      </c>
      <c r="BA159" s="38"/>
    </row>
    <row r="160" spans="1:53" s="4" customFormat="1" ht="21" customHeight="1">
      <c r="A160" s="2"/>
      <c r="B160" s="5"/>
      <c r="C160" s="2"/>
      <c r="D160" s="2"/>
      <c r="E160" s="2"/>
      <c r="F160" s="18" t="str">
        <f>IF(OR(D160="",E160=""),"",VLOOKUP(D160,计分标准!$A$2:$C$10,3,0)*VLOOKUP(E160,计分标准!$A$13:$C$19,3,0))</f>
        <v/>
      </c>
      <c r="G160" s="2"/>
      <c r="H160" s="72"/>
      <c r="I160" s="2"/>
      <c r="J160" s="2"/>
      <c r="K160" s="2"/>
      <c r="L160" s="19" t="str">
        <f>IF(OR(I160="",J160="",K160=""),"",VLOOKUP(I160,计分标准!$A$23:$C$31,3,0)*INDEX(计分标准!$B$35:$I$42,MATCH(工作量统计!J160,计分标准!$A$35:$A$42,0),MATCH(工作量统计!K160,计分标准!$B$34:$I$34,0))/100)</f>
        <v/>
      </c>
      <c r="M160" s="2"/>
      <c r="N160" s="2"/>
      <c r="O160" s="17" t="str">
        <f t="shared" si="13"/>
        <v/>
      </c>
      <c r="P160" s="17" t="str">
        <f t="shared" si="14"/>
        <v/>
      </c>
      <c r="Q160" s="59"/>
      <c r="R160" s="59"/>
      <c r="S160" s="72"/>
      <c r="T160" s="59"/>
      <c r="U160" s="59"/>
      <c r="V160" s="17" t="str">
        <f>IF(U160="","",VLOOKUP(U160,计分标准!$A$47:$C$55,3,0))</f>
        <v/>
      </c>
      <c r="W160" s="2"/>
      <c r="X160" s="2"/>
      <c r="Y160" s="72"/>
      <c r="Z160" s="2"/>
      <c r="AA160" s="2"/>
      <c r="AB160" s="2"/>
      <c r="AC160" s="78"/>
      <c r="AD160" s="78"/>
      <c r="AE160" s="44"/>
      <c r="AF160" s="17" t="str">
        <f>IF(OR(Z160="",AA160="",AB160=""),"",VLOOKUP(Z160,计分标准!$A$70:$B$73,2,0)*VLOOKUP(AA160,计分标准!$A$58:$C$61,3,0)*AB160/10)</f>
        <v/>
      </c>
      <c r="AG160" s="17" t="str">
        <f>IF(AC160="",AF160,VLOOKUP(AC160,计分标准!$A$64:$B$67,2,0)*AF160)</f>
        <v/>
      </c>
      <c r="AH160" s="17" t="str">
        <f t="shared" si="15"/>
        <v/>
      </c>
      <c r="AI160" s="2"/>
      <c r="AJ160" s="72"/>
      <c r="AK160" s="72"/>
      <c r="AL160" s="2"/>
      <c r="AM160" s="17" t="str">
        <f t="shared" si="16"/>
        <v/>
      </c>
      <c r="AN160" s="2"/>
      <c r="AO160" s="72"/>
      <c r="AP160" s="2"/>
      <c r="AQ160" s="2"/>
      <c r="AR160" s="17" t="str">
        <f t="shared" si="17"/>
        <v/>
      </c>
      <c r="AS160" s="2"/>
      <c r="AT160" s="72"/>
      <c r="AU160" s="2"/>
      <c r="AV160" s="2"/>
      <c r="AW160" s="2"/>
      <c r="AX160" s="19" t="str">
        <f>IF(OR(AU160="",AV160=""),"",INDEX(计分标准!$C$77:$E$81,MATCH(工作量统计!AU160,计分标准!$A$77:$A$81,0),MATCH(工作量统计!AV160,计分标准!$C$76:$E$76,0)))</f>
        <v/>
      </c>
      <c r="AY160" s="79" t="str">
        <f>IF(AW160="",AX160,AX160*INDEX(计分标准!$C$97:$I$101,MATCH(AU160,计分标准!$A$97:$A$101,0),MATCH(AW160,计分标准!$C$96:$I$96,0)))</f>
        <v/>
      </c>
      <c r="AZ160" s="17" t="str">
        <f t="shared" si="18"/>
        <v/>
      </c>
      <c r="BA160" s="38"/>
    </row>
    <row r="161" spans="1:53" s="4" customFormat="1" ht="21" customHeight="1">
      <c r="A161" s="2"/>
      <c r="B161" s="5"/>
      <c r="C161" s="2"/>
      <c r="D161" s="2"/>
      <c r="E161" s="2"/>
      <c r="F161" s="18" t="str">
        <f>IF(OR(D161="",E161=""),"",VLOOKUP(D161,计分标准!$A$2:$C$10,3,0)*VLOOKUP(E161,计分标准!$A$13:$C$19,3,0))</f>
        <v/>
      </c>
      <c r="G161" s="2"/>
      <c r="H161" s="72"/>
      <c r="I161" s="2"/>
      <c r="J161" s="2"/>
      <c r="K161" s="2"/>
      <c r="L161" s="19" t="str">
        <f>IF(OR(I161="",J161="",K161=""),"",VLOOKUP(I161,计分标准!$A$23:$C$31,3,0)*INDEX(计分标准!$B$35:$I$42,MATCH(工作量统计!J161,计分标准!$A$35:$A$42,0),MATCH(工作量统计!K161,计分标准!$B$34:$I$34,0))/100)</f>
        <v/>
      </c>
      <c r="M161" s="2"/>
      <c r="N161" s="2"/>
      <c r="O161" s="17" t="str">
        <f t="shared" si="13"/>
        <v/>
      </c>
      <c r="P161" s="17" t="str">
        <f t="shared" si="14"/>
        <v/>
      </c>
      <c r="Q161" s="59"/>
      <c r="R161" s="59"/>
      <c r="S161" s="72"/>
      <c r="T161" s="59"/>
      <c r="U161" s="59"/>
      <c r="V161" s="17" t="str">
        <f>IF(U161="","",VLOOKUP(U161,计分标准!$A$47:$C$55,3,0))</f>
        <v/>
      </c>
      <c r="W161" s="2"/>
      <c r="X161" s="2"/>
      <c r="Y161" s="72"/>
      <c r="Z161" s="2"/>
      <c r="AA161" s="2"/>
      <c r="AB161" s="2"/>
      <c r="AC161" s="78"/>
      <c r="AD161" s="78"/>
      <c r="AE161" s="44"/>
      <c r="AF161" s="17" t="str">
        <f>IF(OR(Z161="",AA161="",AB161=""),"",VLOOKUP(Z161,计分标准!$A$70:$B$73,2,0)*VLOOKUP(AA161,计分标准!$A$58:$C$61,3,0)*AB161/10)</f>
        <v/>
      </c>
      <c r="AG161" s="17" t="str">
        <f>IF(AC161="",AF161,VLOOKUP(AC161,计分标准!$A$64:$B$67,2,0)*AF161)</f>
        <v/>
      </c>
      <c r="AH161" s="17" t="str">
        <f t="shared" si="15"/>
        <v/>
      </c>
      <c r="AI161" s="2"/>
      <c r="AJ161" s="72"/>
      <c r="AK161" s="72"/>
      <c r="AL161" s="2"/>
      <c r="AM161" s="17" t="str">
        <f t="shared" si="16"/>
        <v/>
      </c>
      <c r="AN161" s="2"/>
      <c r="AO161" s="72"/>
      <c r="AP161" s="2"/>
      <c r="AQ161" s="2"/>
      <c r="AR161" s="17" t="str">
        <f t="shared" si="17"/>
        <v/>
      </c>
      <c r="AS161" s="2"/>
      <c r="AT161" s="72"/>
      <c r="AU161" s="2"/>
      <c r="AV161" s="2"/>
      <c r="AW161" s="2"/>
      <c r="AX161" s="19" t="str">
        <f>IF(OR(AU161="",AV161=""),"",INDEX(计分标准!$C$77:$E$81,MATCH(工作量统计!AU161,计分标准!$A$77:$A$81,0),MATCH(工作量统计!AV161,计分标准!$C$76:$E$76,0)))</f>
        <v/>
      </c>
      <c r="AY161" s="79" t="str">
        <f>IF(AW161="",AX161,AX161*INDEX(计分标准!$C$97:$I$101,MATCH(AU161,计分标准!$A$97:$A$101,0),MATCH(AW161,计分标准!$C$96:$I$96,0)))</f>
        <v/>
      </c>
      <c r="AZ161" s="17" t="str">
        <f t="shared" si="18"/>
        <v/>
      </c>
      <c r="BA161" s="38"/>
    </row>
    <row r="162" spans="1:53" s="4" customFormat="1" ht="21" customHeight="1">
      <c r="A162" s="2"/>
      <c r="B162" s="5"/>
      <c r="C162" s="2"/>
      <c r="D162" s="2"/>
      <c r="E162" s="2"/>
      <c r="F162" s="18" t="str">
        <f>IF(OR(D162="",E162=""),"",VLOOKUP(D162,计分标准!$A$2:$C$10,3,0)*VLOOKUP(E162,计分标准!$A$13:$C$19,3,0))</f>
        <v/>
      </c>
      <c r="G162" s="2"/>
      <c r="H162" s="72"/>
      <c r="I162" s="2"/>
      <c r="J162" s="2"/>
      <c r="K162" s="2"/>
      <c r="L162" s="19" t="str">
        <f>IF(OR(I162="",J162="",K162=""),"",VLOOKUP(I162,计分标准!$A$23:$C$31,3,0)*INDEX(计分标准!$B$35:$I$42,MATCH(工作量统计!J162,计分标准!$A$35:$A$42,0),MATCH(工作量统计!K162,计分标准!$B$34:$I$34,0))/100)</f>
        <v/>
      </c>
      <c r="M162" s="2"/>
      <c r="N162" s="2"/>
      <c r="O162" s="17" t="str">
        <f t="shared" si="13"/>
        <v/>
      </c>
      <c r="P162" s="17" t="str">
        <f t="shared" si="14"/>
        <v/>
      </c>
      <c r="Q162" s="59"/>
      <c r="R162" s="59"/>
      <c r="S162" s="72"/>
      <c r="T162" s="59"/>
      <c r="U162" s="59"/>
      <c r="V162" s="17" t="str">
        <f>IF(U162="","",VLOOKUP(U162,计分标准!$A$47:$C$55,3,0))</f>
        <v/>
      </c>
      <c r="W162" s="2"/>
      <c r="X162" s="2"/>
      <c r="Y162" s="72"/>
      <c r="Z162" s="2"/>
      <c r="AA162" s="2"/>
      <c r="AB162" s="2"/>
      <c r="AC162" s="78"/>
      <c r="AD162" s="78"/>
      <c r="AE162" s="44"/>
      <c r="AF162" s="17" t="str">
        <f>IF(OR(Z162="",AA162="",AB162=""),"",VLOOKUP(Z162,计分标准!$A$70:$B$73,2,0)*VLOOKUP(AA162,计分标准!$A$58:$C$61,3,0)*AB162/10)</f>
        <v/>
      </c>
      <c r="AG162" s="17" t="str">
        <f>IF(AC162="",AF162,VLOOKUP(AC162,计分标准!$A$64:$B$67,2,0)*AF162)</f>
        <v/>
      </c>
      <c r="AH162" s="17" t="str">
        <f t="shared" si="15"/>
        <v/>
      </c>
      <c r="AI162" s="2"/>
      <c r="AJ162" s="72"/>
      <c r="AK162" s="72"/>
      <c r="AL162" s="2"/>
      <c r="AM162" s="17" t="str">
        <f t="shared" si="16"/>
        <v/>
      </c>
      <c r="AN162" s="2"/>
      <c r="AO162" s="72"/>
      <c r="AP162" s="2"/>
      <c r="AQ162" s="2"/>
      <c r="AR162" s="17" t="str">
        <f t="shared" si="17"/>
        <v/>
      </c>
      <c r="AS162" s="2"/>
      <c r="AT162" s="72"/>
      <c r="AU162" s="2"/>
      <c r="AV162" s="2"/>
      <c r="AW162" s="2"/>
      <c r="AX162" s="19" t="str">
        <f>IF(OR(AU162="",AV162=""),"",INDEX(计分标准!$C$77:$E$81,MATCH(工作量统计!AU162,计分标准!$A$77:$A$81,0),MATCH(工作量统计!AV162,计分标准!$C$76:$E$76,0)))</f>
        <v/>
      </c>
      <c r="AY162" s="79" t="str">
        <f>IF(AW162="",AX162,AX162*INDEX(计分标准!$C$97:$I$101,MATCH(AU162,计分标准!$A$97:$A$101,0),MATCH(AW162,计分标准!$C$96:$I$96,0)))</f>
        <v/>
      </c>
      <c r="AZ162" s="17" t="str">
        <f t="shared" si="18"/>
        <v/>
      </c>
      <c r="BA162" s="38"/>
    </row>
    <row r="163" spans="1:53" s="4" customFormat="1" ht="21" customHeight="1">
      <c r="A163" s="2"/>
      <c r="B163" s="5"/>
      <c r="C163" s="2"/>
      <c r="D163" s="2"/>
      <c r="E163" s="2"/>
      <c r="F163" s="18" t="str">
        <f>IF(OR(D163="",E163=""),"",VLOOKUP(D163,计分标准!$A$2:$C$10,3,0)*VLOOKUP(E163,计分标准!$A$13:$C$19,3,0))</f>
        <v/>
      </c>
      <c r="G163" s="2"/>
      <c r="H163" s="72"/>
      <c r="I163" s="2"/>
      <c r="J163" s="2"/>
      <c r="K163" s="2"/>
      <c r="L163" s="19" t="str">
        <f>IF(OR(I163="",J163="",K163=""),"",VLOOKUP(I163,计分标准!$A$23:$C$31,3,0)*INDEX(计分标准!$B$35:$I$42,MATCH(工作量统计!J163,计分标准!$A$35:$A$42,0),MATCH(工作量统计!K163,计分标准!$B$34:$I$34,0))/100)</f>
        <v/>
      </c>
      <c r="M163" s="2"/>
      <c r="N163" s="2"/>
      <c r="O163" s="17" t="str">
        <f t="shared" si="13"/>
        <v/>
      </c>
      <c r="P163" s="17" t="str">
        <f t="shared" si="14"/>
        <v/>
      </c>
      <c r="Q163" s="59"/>
      <c r="R163" s="59"/>
      <c r="S163" s="72"/>
      <c r="T163" s="59"/>
      <c r="U163" s="59"/>
      <c r="V163" s="17" t="str">
        <f>IF(U163="","",VLOOKUP(U163,计分标准!$A$47:$C$55,3,0))</f>
        <v/>
      </c>
      <c r="W163" s="2"/>
      <c r="X163" s="2"/>
      <c r="Y163" s="72"/>
      <c r="Z163" s="2"/>
      <c r="AA163" s="2"/>
      <c r="AB163" s="2"/>
      <c r="AC163" s="78"/>
      <c r="AD163" s="78"/>
      <c r="AE163" s="44"/>
      <c r="AF163" s="17" t="str">
        <f>IF(OR(Z163="",AA163="",AB163=""),"",VLOOKUP(Z163,计分标准!$A$70:$B$73,2,0)*VLOOKUP(AA163,计分标准!$A$58:$C$61,3,0)*AB163/10)</f>
        <v/>
      </c>
      <c r="AG163" s="17" t="str">
        <f>IF(AC163="",AF163,VLOOKUP(AC163,计分标准!$A$64:$B$67,2,0)*AF163)</f>
        <v/>
      </c>
      <c r="AH163" s="17" t="str">
        <f t="shared" si="15"/>
        <v/>
      </c>
      <c r="AI163" s="2"/>
      <c r="AJ163" s="72"/>
      <c r="AK163" s="72"/>
      <c r="AL163" s="2"/>
      <c r="AM163" s="17" t="str">
        <f t="shared" si="16"/>
        <v/>
      </c>
      <c r="AN163" s="2"/>
      <c r="AO163" s="72"/>
      <c r="AP163" s="2"/>
      <c r="AQ163" s="2"/>
      <c r="AR163" s="17" t="str">
        <f t="shared" si="17"/>
        <v/>
      </c>
      <c r="AS163" s="2"/>
      <c r="AT163" s="72"/>
      <c r="AU163" s="2"/>
      <c r="AV163" s="2"/>
      <c r="AW163" s="2"/>
      <c r="AX163" s="19" t="str">
        <f>IF(OR(AU163="",AV163=""),"",INDEX(计分标准!$C$77:$E$81,MATCH(工作量统计!AU163,计分标准!$A$77:$A$81,0),MATCH(工作量统计!AV163,计分标准!$C$76:$E$76,0)))</f>
        <v/>
      </c>
      <c r="AY163" s="79" t="str">
        <f>IF(AW163="",AX163,AX163*INDEX(计分标准!$C$97:$I$101,MATCH(AU163,计分标准!$A$97:$A$101,0),MATCH(AW163,计分标准!$C$96:$I$96,0)))</f>
        <v/>
      </c>
      <c r="AZ163" s="17" t="str">
        <f t="shared" si="18"/>
        <v/>
      </c>
      <c r="BA163" s="38"/>
    </row>
    <row r="164" spans="1:53" s="4" customFormat="1" ht="21" customHeight="1">
      <c r="A164" s="2"/>
      <c r="B164" s="5"/>
      <c r="C164" s="2"/>
      <c r="D164" s="2"/>
      <c r="E164" s="2"/>
      <c r="F164" s="18" t="str">
        <f>IF(OR(D164="",E164=""),"",VLOOKUP(D164,计分标准!$A$2:$C$10,3,0)*VLOOKUP(E164,计分标准!$A$13:$C$19,3,0))</f>
        <v/>
      </c>
      <c r="G164" s="2"/>
      <c r="H164" s="72"/>
      <c r="I164" s="2"/>
      <c r="J164" s="2"/>
      <c r="K164" s="2"/>
      <c r="L164" s="19" t="str">
        <f>IF(OR(I164="",J164="",K164=""),"",VLOOKUP(I164,计分标准!$A$23:$C$31,3,0)*INDEX(计分标准!$B$35:$I$42,MATCH(工作量统计!J164,计分标准!$A$35:$A$42,0),MATCH(工作量统计!K164,计分标准!$B$34:$I$34,0))/100)</f>
        <v/>
      </c>
      <c r="M164" s="2"/>
      <c r="N164" s="2"/>
      <c r="O164" s="17" t="str">
        <f t="shared" si="13"/>
        <v/>
      </c>
      <c r="P164" s="17" t="str">
        <f t="shared" si="14"/>
        <v/>
      </c>
      <c r="Q164" s="59"/>
      <c r="R164" s="59"/>
      <c r="S164" s="72"/>
      <c r="T164" s="59"/>
      <c r="U164" s="59"/>
      <c r="V164" s="17" t="str">
        <f>IF(U164="","",VLOOKUP(U164,计分标准!$A$47:$C$55,3,0))</f>
        <v/>
      </c>
      <c r="W164" s="2"/>
      <c r="X164" s="2"/>
      <c r="Y164" s="72"/>
      <c r="Z164" s="2"/>
      <c r="AA164" s="2"/>
      <c r="AB164" s="2"/>
      <c r="AC164" s="78"/>
      <c r="AD164" s="78"/>
      <c r="AE164" s="44"/>
      <c r="AF164" s="17" t="str">
        <f>IF(OR(Z164="",AA164="",AB164=""),"",VLOOKUP(Z164,计分标准!$A$70:$B$73,2,0)*VLOOKUP(AA164,计分标准!$A$58:$C$61,3,0)*AB164/10)</f>
        <v/>
      </c>
      <c r="AG164" s="17" t="str">
        <f>IF(AC164="",AF164,VLOOKUP(AC164,计分标准!$A$64:$B$67,2,0)*AF164)</f>
        <v/>
      </c>
      <c r="AH164" s="17" t="str">
        <f t="shared" si="15"/>
        <v/>
      </c>
      <c r="AI164" s="2"/>
      <c r="AJ164" s="72"/>
      <c r="AK164" s="72"/>
      <c r="AL164" s="2"/>
      <c r="AM164" s="17" t="str">
        <f t="shared" si="16"/>
        <v/>
      </c>
      <c r="AN164" s="2"/>
      <c r="AO164" s="72"/>
      <c r="AP164" s="2"/>
      <c r="AQ164" s="2"/>
      <c r="AR164" s="17" t="str">
        <f t="shared" si="17"/>
        <v/>
      </c>
      <c r="AS164" s="2"/>
      <c r="AT164" s="72"/>
      <c r="AU164" s="2"/>
      <c r="AV164" s="2"/>
      <c r="AW164" s="2"/>
      <c r="AX164" s="19" t="str">
        <f>IF(OR(AU164="",AV164=""),"",INDEX(计分标准!$C$77:$E$81,MATCH(工作量统计!AU164,计分标准!$A$77:$A$81,0),MATCH(工作量统计!AV164,计分标准!$C$76:$E$76,0)))</f>
        <v/>
      </c>
      <c r="AY164" s="79" t="str">
        <f>IF(AW164="",AX164,AX164*INDEX(计分标准!$C$97:$I$101,MATCH(AU164,计分标准!$A$97:$A$101,0),MATCH(AW164,计分标准!$C$96:$I$96,0)))</f>
        <v/>
      </c>
      <c r="AZ164" s="17" t="str">
        <f t="shared" si="18"/>
        <v/>
      </c>
      <c r="BA164" s="38"/>
    </row>
    <row r="165" spans="1:53" s="4" customFormat="1" ht="21" customHeight="1">
      <c r="A165" s="2"/>
      <c r="B165" s="5"/>
      <c r="C165" s="2"/>
      <c r="D165" s="2"/>
      <c r="E165" s="2"/>
      <c r="F165" s="18" t="str">
        <f>IF(OR(D165="",E165=""),"",VLOOKUP(D165,计分标准!$A$2:$C$10,3,0)*VLOOKUP(E165,计分标准!$A$13:$C$19,3,0))</f>
        <v/>
      </c>
      <c r="G165" s="2"/>
      <c r="H165" s="72"/>
      <c r="I165" s="2"/>
      <c r="J165" s="2"/>
      <c r="K165" s="2"/>
      <c r="L165" s="19" t="str">
        <f>IF(OR(I165="",J165="",K165=""),"",VLOOKUP(I165,计分标准!$A$23:$C$31,3,0)*INDEX(计分标准!$B$35:$I$42,MATCH(工作量统计!J165,计分标准!$A$35:$A$42,0),MATCH(工作量统计!K165,计分标准!$B$34:$I$34,0))/100)</f>
        <v/>
      </c>
      <c r="M165" s="2"/>
      <c r="N165" s="2"/>
      <c r="O165" s="17" t="str">
        <f t="shared" si="13"/>
        <v/>
      </c>
      <c r="P165" s="17" t="str">
        <f t="shared" si="14"/>
        <v/>
      </c>
      <c r="Q165" s="59"/>
      <c r="R165" s="59"/>
      <c r="S165" s="72"/>
      <c r="T165" s="59"/>
      <c r="U165" s="59"/>
      <c r="V165" s="17" t="str">
        <f>IF(U165="","",VLOOKUP(U165,计分标准!$A$47:$C$55,3,0))</f>
        <v/>
      </c>
      <c r="W165" s="2"/>
      <c r="X165" s="2"/>
      <c r="Y165" s="72"/>
      <c r="Z165" s="2"/>
      <c r="AA165" s="2"/>
      <c r="AB165" s="2"/>
      <c r="AC165" s="78"/>
      <c r="AD165" s="78"/>
      <c r="AE165" s="44"/>
      <c r="AF165" s="17" t="str">
        <f>IF(OR(Z165="",AA165="",AB165=""),"",VLOOKUP(Z165,计分标准!$A$70:$B$73,2,0)*VLOOKUP(AA165,计分标准!$A$58:$C$61,3,0)*AB165/10)</f>
        <v/>
      </c>
      <c r="AG165" s="17" t="str">
        <f>IF(AC165="",AF165,VLOOKUP(AC165,计分标准!$A$64:$B$67,2,0)*AF165)</f>
        <v/>
      </c>
      <c r="AH165" s="17" t="str">
        <f t="shared" si="15"/>
        <v/>
      </c>
      <c r="AI165" s="2"/>
      <c r="AJ165" s="72"/>
      <c r="AK165" s="72"/>
      <c r="AL165" s="2"/>
      <c r="AM165" s="17" t="str">
        <f t="shared" si="16"/>
        <v/>
      </c>
      <c r="AN165" s="2"/>
      <c r="AO165" s="72"/>
      <c r="AP165" s="2"/>
      <c r="AQ165" s="2"/>
      <c r="AR165" s="17" t="str">
        <f t="shared" si="17"/>
        <v/>
      </c>
      <c r="AS165" s="2"/>
      <c r="AT165" s="72"/>
      <c r="AU165" s="2"/>
      <c r="AV165" s="2"/>
      <c r="AW165" s="2"/>
      <c r="AX165" s="19" t="str">
        <f>IF(OR(AU165="",AV165=""),"",INDEX(计分标准!$C$77:$E$81,MATCH(工作量统计!AU165,计分标准!$A$77:$A$81,0),MATCH(工作量统计!AV165,计分标准!$C$76:$E$76,0)))</f>
        <v/>
      </c>
      <c r="AY165" s="79" t="str">
        <f>IF(AW165="",AX165,AX165*INDEX(计分标准!$C$97:$I$101,MATCH(AU165,计分标准!$A$97:$A$101,0),MATCH(AW165,计分标准!$C$96:$I$96,0)))</f>
        <v/>
      </c>
      <c r="AZ165" s="17" t="str">
        <f t="shared" si="18"/>
        <v/>
      </c>
      <c r="BA165" s="38"/>
    </row>
    <row r="166" spans="1:53" s="4" customFormat="1" ht="21" customHeight="1">
      <c r="A166" s="2"/>
      <c r="B166" s="5"/>
      <c r="C166" s="2"/>
      <c r="D166" s="2"/>
      <c r="E166" s="2"/>
      <c r="F166" s="18" t="str">
        <f>IF(OR(D166="",E166=""),"",VLOOKUP(D166,计分标准!$A$2:$C$10,3,0)*VLOOKUP(E166,计分标准!$A$13:$C$19,3,0))</f>
        <v/>
      </c>
      <c r="G166" s="2"/>
      <c r="H166" s="72"/>
      <c r="I166" s="2"/>
      <c r="J166" s="2"/>
      <c r="K166" s="2"/>
      <c r="L166" s="19" t="str">
        <f>IF(OR(I166="",J166="",K166=""),"",VLOOKUP(I166,计分标准!$A$23:$C$31,3,0)*INDEX(计分标准!$B$35:$I$42,MATCH(工作量统计!J166,计分标准!$A$35:$A$42,0),MATCH(工作量统计!K166,计分标准!$B$34:$I$34,0))/100)</f>
        <v/>
      </c>
      <c r="M166" s="2"/>
      <c r="N166" s="2"/>
      <c r="O166" s="17" t="str">
        <f t="shared" si="13"/>
        <v/>
      </c>
      <c r="P166" s="17" t="str">
        <f t="shared" si="14"/>
        <v/>
      </c>
      <c r="Q166" s="59"/>
      <c r="R166" s="59"/>
      <c r="S166" s="72"/>
      <c r="T166" s="59"/>
      <c r="U166" s="59"/>
      <c r="V166" s="17" t="str">
        <f>IF(U166="","",VLOOKUP(U166,计分标准!$A$47:$C$55,3,0))</f>
        <v/>
      </c>
      <c r="W166" s="2"/>
      <c r="X166" s="2"/>
      <c r="Y166" s="72"/>
      <c r="Z166" s="2"/>
      <c r="AA166" s="2"/>
      <c r="AB166" s="2"/>
      <c r="AC166" s="78"/>
      <c r="AD166" s="78"/>
      <c r="AE166" s="44"/>
      <c r="AF166" s="17" t="str">
        <f>IF(OR(Z166="",AA166="",AB166=""),"",VLOOKUP(Z166,计分标准!$A$70:$B$73,2,0)*VLOOKUP(AA166,计分标准!$A$58:$C$61,3,0)*AB166/10)</f>
        <v/>
      </c>
      <c r="AG166" s="17" t="str">
        <f>IF(AC166="",AF166,VLOOKUP(AC166,计分标准!$A$64:$B$67,2,0)*AF166)</f>
        <v/>
      </c>
      <c r="AH166" s="17" t="str">
        <f t="shared" si="15"/>
        <v/>
      </c>
      <c r="AI166" s="2"/>
      <c r="AJ166" s="72"/>
      <c r="AK166" s="72"/>
      <c r="AL166" s="2"/>
      <c r="AM166" s="17" t="str">
        <f t="shared" si="16"/>
        <v/>
      </c>
      <c r="AN166" s="2"/>
      <c r="AO166" s="72"/>
      <c r="AP166" s="2"/>
      <c r="AQ166" s="2"/>
      <c r="AR166" s="17" t="str">
        <f t="shared" si="17"/>
        <v/>
      </c>
      <c r="AS166" s="2"/>
      <c r="AT166" s="72"/>
      <c r="AU166" s="2"/>
      <c r="AV166" s="2"/>
      <c r="AW166" s="2"/>
      <c r="AX166" s="19" t="str">
        <f>IF(OR(AU166="",AV166=""),"",INDEX(计分标准!$C$77:$E$81,MATCH(工作量统计!AU166,计分标准!$A$77:$A$81,0),MATCH(工作量统计!AV166,计分标准!$C$76:$E$76,0)))</f>
        <v/>
      </c>
      <c r="AY166" s="79" t="str">
        <f>IF(AW166="",AX166,AX166*INDEX(计分标准!$C$97:$I$101,MATCH(AU166,计分标准!$A$97:$A$101,0),MATCH(AW166,计分标准!$C$96:$I$96,0)))</f>
        <v/>
      </c>
      <c r="AZ166" s="17" t="str">
        <f t="shared" si="18"/>
        <v/>
      </c>
      <c r="BA166" s="38"/>
    </row>
    <row r="167" spans="1:53" s="4" customFormat="1" ht="21" customHeight="1">
      <c r="A167" s="2"/>
      <c r="B167" s="5"/>
      <c r="C167" s="2"/>
      <c r="D167" s="2"/>
      <c r="E167" s="2"/>
      <c r="F167" s="18" t="str">
        <f>IF(OR(D167="",E167=""),"",VLOOKUP(D167,计分标准!$A$2:$C$10,3,0)*VLOOKUP(E167,计分标准!$A$13:$C$19,3,0))</f>
        <v/>
      </c>
      <c r="G167" s="2"/>
      <c r="H167" s="72"/>
      <c r="I167" s="2"/>
      <c r="J167" s="2"/>
      <c r="K167" s="2"/>
      <c r="L167" s="19" t="str">
        <f>IF(OR(I167="",J167="",K167=""),"",VLOOKUP(I167,计分标准!$A$23:$C$31,3,0)*INDEX(计分标准!$B$35:$I$42,MATCH(工作量统计!J167,计分标准!$A$35:$A$42,0),MATCH(工作量统计!K167,计分标准!$B$34:$I$34,0))/100)</f>
        <v/>
      </c>
      <c r="M167" s="2"/>
      <c r="N167" s="2"/>
      <c r="O167" s="17" t="str">
        <f t="shared" si="13"/>
        <v/>
      </c>
      <c r="P167" s="17" t="str">
        <f t="shared" si="14"/>
        <v/>
      </c>
      <c r="Q167" s="59"/>
      <c r="R167" s="59"/>
      <c r="S167" s="72"/>
      <c r="T167" s="59"/>
      <c r="U167" s="59"/>
      <c r="V167" s="17" t="str">
        <f>IF(U167="","",VLOOKUP(U167,计分标准!$A$47:$C$55,3,0))</f>
        <v/>
      </c>
      <c r="W167" s="2"/>
      <c r="X167" s="2"/>
      <c r="Y167" s="72"/>
      <c r="Z167" s="2"/>
      <c r="AA167" s="2"/>
      <c r="AB167" s="2"/>
      <c r="AC167" s="78"/>
      <c r="AD167" s="78"/>
      <c r="AE167" s="44"/>
      <c r="AF167" s="17" t="str">
        <f>IF(OR(Z167="",AA167="",AB167=""),"",VLOOKUP(Z167,计分标准!$A$70:$B$73,2,0)*VLOOKUP(AA167,计分标准!$A$58:$C$61,3,0)*AB167/10)</f>
        <v/>
      </c>
      <c r="AG167" s="17" t="str">
        <f>IF(AC167="",AF167,VLOOKUP(AC167,计分标准!$A$64:$B$67,2,0)*AF167)</f>
        <v/>
      </c>
      <c r="AH167" s="17" t="str">
        <f t="shared" si="15"/>
        <v/>
      </c>
      <c r="AI167" s="2"/>
      <c r="AJ167" s="72"/>
      <c r="AK167" s="72"/>
      <c r="AL167" s="2"/>
      <c r="AM167" s="17" t="str">
        <f t="shared" si="16"/>
        <v/>
      </c>
      <c r="AN167" s="2"/>
      <c r="AO167" s="72"/>
      <c r="AP167" s="2"/>
      <c r="AQ167" s="2"/>
      <c r="AR167" s="17" t="str">
        <f t="shared" si="17"/>
        <v/>
      </c>
      <c r="AS167" s="2"/>
      <c r="AT167" s="72"/>
      <c r="AU167" s="2"/>
      <c r="AV167" s="2"/>
      <c r="AW167" s="2"/>
      <c r="AX167" s="19" t="str">
        <f>IF(OR(AU167="",AV167=""),"",INDEX(计分标准!$C$77:$E$81,MATCH(工作量统计!AU167,计分标准!$A$77:$A$81,0),MATCH(工作量统计!AV167,计分标准!$C$76:$E$76,0)))</f>
        <v/>
      </c>
      <c r="AY167" s="79" t="str">
        <f>IF(AW167="",AX167,AX167*INDEX(计分标准!$C$97:$I$101,MATCH(AU167,计分标准!$A$97:$A$101,0),MATCH(AW167,计分标准!$C$96:$I$96,0)))</f>
        <v/>
      </c>
      <c r="AZ167" s="17" t="str">
        <f t="shared" si="18"/>
        <v/>
      </c>
      <c r="BA167" s="38"/>
    </row>
    <row r="168" spans="1:53" s="4" customFormat="1" ht="21" customHeight="1">
      <c r="A168" s="2"/>
      <c r="B168" s="5"/>
      <c r="C168" s="2"/>
      <c r="D168" s="2"/>
      <c r="E168" s="2"/>
      <c r="F168" s="18" t="str">
        <f>IF(OR(D168="",E168=""),"",VLOOKUP(D168,计分标准!$A$2:$C$10,3,0)*VLOOKUP(E168,计分标准!$A$13:$C$19,3,0))</f>
        <v/>
      </c>
      <c r="G168" s="2"/>
      <c r="H168" s="72"/>
      <c r="I168" s="2"/>
      <c r="J168" s="2"/>
      <c r="K168" s="2"/>
      <c r="L168" s="19" t="str">
        <f>IF(OR(I168="",J168="",K168=""),"",VLOOKUP(I168,计分标准!$A$23:$C$31,3,0)*INDEX(计分标准!$B$35:$I$42,MATCH(工作量统计!J168,计分标准!$A$35:$A$42,0),MATCH(工作量统计!K168,计分标准!$B$34:$I$34,0))/100)</f>
        <v/>
      </c>
      <c r="M168" s="2"/>
      <c r="N168" s="2"/>
      <c r="O168" s="17" t="str">
        <f t="shared" si="13"/>
        <v/>
      </c>
      <c r="P168" s="17" t="str">
        <f t="shared" si="14"/>
        <v/>
      </c>
      <c r="Q168" s="59"/>
      <c r="R168" s="59"/>
      <c r="S168" s="72"/>
      <c r="T168" s="59"/>
      <c r="U168" s="59"/>
      <c r="V168" s="17" t="str">
        <f>IF(U168="","",VLOOKUP(U168,计分标准!$A$47:$C$55,3,0))</f>
        <v/>
      </c>
      <c r="W168" s="2"/>
      <c r="X168" s="2"/>
      <c r="Y168" s="72"/>
      <c r="Z168" s="2"/>
      <c r="AA168" s="2"/>
      <c r="AB168" s="2"/>
      <c r="AC168" s="78"/>
      <c r="AD168" s="78"/>
      <c r="AE168" s="44"/>
      <c r="AF168" s="17" t="str">
        <f>IF(OR(Z168="",AA168="",AB168=""),"",VLOOKUP(Z168,计分标准!$A$70:$B$73,2,0)*VLOOKUP(AA168,计分标准!$A$58:$C$61,3,0)*AB168/10)</f>
        <v/>
      </c>
      <c r="AG168" s="17" t="str">
        <f>IF(AC168="",AF168,VLOOKUP(AC168,计分标准!$A$64:$B$67,2,0)*AF168)</f>
        <v/>
      </c>
      <c r="AH168" s="17" t="str">
        <f t="shared" si="15"/>
        <v/>
      </c>
      <c r="AI168" s="2"/>
      <c r="AJ168" s="72"/>
      <c r="AK168" s="72"/>
      <c r="AL168" s="2"/>
      <c r="AM168" s="17" t="str">
        <f t="shared" si="16"/>
        <v/>
      </c>
      <c r="AN168" s="2"/>
      <c r="AO168" s="72"/>
      <c r="AP168" s="2"/>
      <c r="AQ168" s="2"/>
      <c r="AR168" s="17" t="str">
        <f t="shared" si="17"/>
        <v/>
      </c>
      <c r="AS168" s="2"/>
      <c r="AT168" s="72"/>
      <c r="AU168" s="2"/>
      <c r="AV168" s="2"/>
      <c r="AW168" s="2"/>
      <c r="AX168" s="19" t="str">
        <f>IF(OR(AU168="",AV168=""),"",INDEX(计分标准!$C$77:$E$81,MATCH(工作量统计!AU168,计分标准!$A$77:$A$81,0),MATCH(工作量统计!AV168,计分标准!$C$76:$E$76,0)))</f>
        <v/>
      </c>
      <c r="AY168" s="79" t="str">
        <f>IF(AW168="",AX168,AX168*INDEX(计分标准!$C$97:$I$101,MATCH(AU168,计分标准!$A$97:$A$101,0),MATCH(AW168,计分标准!$C$96:$I$96,0)))</f>
        <v/>
      </c>
      <c r="AZ168" s="17" t="str">
        <f t="shared" si="18"/>
        <v/>
      </c>
      <c r="BA168" s="38"/>
    </row>
    <row r="169" spans="1:53" s="4" customFormat="1" ht="21" customHeight="1">
      <c r="A169" s="2"/>
      <c r="B169" s="5"/>
      <c r="C169" s="2"/>
      <c r="D169" s="2"/>
      <c r="E169" s="2"/>
      <c r="F169" s="18" t="str">
        <f>IF(OR(D169="",E169=""),"",VLOOKUP(D169,计分标准!$A$2:$C$10,3,0)*VLOOKUP(E169,计分标准!$A$13:$C$19,3,0))</f>
        <v/>
      </c>
      <c r="G169" s="2"/>
      <c r="H169" s="72"/>
      <c r="I169" s="2"/>
      <c r="J169" s="2"/>
      <c r="K169" s="2"/>
      <c r="L169" s="19" t="str">
        <f>IF(OR(I169="",J169="",K169=""),"",VLOOKUP(I169,计分标准!$A$23:$C$31,3,0)*INDEX(计分标准!$B$35:$I$42,MATCH(工作量统计!J169,计分标准!$A$35:$A$42,0),MATCH(工作量统计!K169,计分标准!$B$34:$I$34,0))/100)</f>
        <v/>
      </c>
      <c r="M169" s="2"/>
      <c r="N169" s="2"/>
      <c r="O169" s="17" t="str">
        <f t="shared" si="13"/>
        <v/>
      </c>
      <c r="P169" s="17" t="str">
        <f t="shared" si="14"/>
        <v/>
      </c>
      <c r="Q169" s="59"/>
      <c r="R169" s="59"/>
      <c r="S169" s="72"/>
      <c r="T169" s="59"/>
      <c r="U169" s="59"/>
      <c r="V169" s="17" t="str">
        <f>IF(U169="","",VLOOKUP(U169,计分标准!$A$47:$C$55,3,0))</f>
        <v/>
      </c>
      <c r="W169" s="2"/>
      <c r="X169" s="2"/>
      <c r="Y169" s="72"/>
      <c r="Z169" s="2"/>
      <c r="AA169" s="2"/>
      <c r="AB169" s="2"/>
      <c r="AC169" s="78"/>
      <c r="AD169" s="78"/>
      <c r="AE169" s="44"/>
      <c r="AF169" s="17" t="str">
        <f>IF(OR(Z169="",AA169="",AB169=""),"",VLOOKUP(Z169,计分标准!$A$70:$B$73,2,0)*VLOOKUP(AA169,计分标准!$A$58:$C$61,3,0)*AB169/10)</f>
        <v/>
      </c>
      <c r="AG169" s="17" t="str">
        <f>IF(AC169="",AF169,VLOOKUP(AC169,计分标准!$A$64:$B$67,2,0)*AF169)</f>
        <v/>
      </c>
      <c r="AH169" s="17" t="str">
        <f t="shared" si="15"/>
        <v/>
      </c>
      <c r="AI169" s="2"/>
      <c r="AJ169" s="72"/>
      <c r="AK169" s="72"/>
      <c r="AL169" s="2"/>
      <c r="AM169" s="17" t="str">
        <f t="shared" si="16"/>
        <v/>
      </c>
      <c r="AN169" s="2"/>
      <c r="AO169" s="72"/>
      <c r="AP169" s="2"/>
      <c r="AQ169" s="2"/>
      <c r="AR169" s="17" t="str">
        <f t="shared" si="17"/>
        <v/>
      </c>
      <c r="AS169" s="2"/>
      <c r="AT169" s="72"/>
      <c r="AU169" s="2"/>
      <c r="AV169" s="2"/>
      <c r="AW169" s="2"/>
      <c r="AX169" s="19" t="str">
        <f>IF(OR(AU169="",AV169=""),"",INDEX(计分标准!$C$77:$E$81,MATCH(工作量统计!AU169,计分标准!$A$77:$A$81,0),MATCH(工作量统计!AV169,计分标准!$C$76:$E$76,0)))</f>
        <v/>
      </c>
      <c r="AY169" s="79" t="str">
        <f>IF(AW169="",AX169,AX169*INDEX(计分标准!$C$97:$I$101,MATCH(AU169,计分标准!$A$97:$A$101,0),MATCH(AW169,计分标准!$C$96:$I$96,0)))</f>
        <v/>
      </c>
      <c r="AZ169" s="17" t="str">
        <f t="shared" si="18"/>
        <v/>
      </c>
      <c r="BA169" s="38"/>
    </row>
    <row r="170" spans="1:53" s="4" customFormat="1" ht="21" customHeight="1">
      <c r="A170" s="2"/>
      <c r="B170" s="5"/>
      <c r="C170" s="2"/>
      <c r="D170" s="2"/>
      <c r="E170" s="2"/>
      <c r="F170" s="18" t="str">
        <f>IF(OR(D170="",E170=""),"",VLOOKUP(D170,计分标准!$A$2:$C$10,3,0)*VLOOKUP(E170,计分标准!$A$13:$C$19,3,0))</f>
        <v/>
      </c>
      <c r="G170" s="2"/>
      <c r="H170" s="72"/>
      <c r="I170" s="2"/>
      <c r="J170" s="2"/>
      <c r="K170" s="2"/>
      <c r="L170" s="19" t="str">
        <f>IF(OR(I170="",J170="",K170=""),"",VLOOKUP(I170,计分标准!$A$23:$C$31,3,0)*INDEX(计分标准!$B$35:$I$42,MATCH(工作量统计!J170,计分标准!$A$35:$A$42,0),MATCH(工作量统计!K170,计分标准!$B$34:$I$34,0))/100)</f>
        <v/>
      </c>
      <c r="M170" s="2"/>
      <c r="N170" s="2"/>
      <c r="O170" s="17" t="str">
        <f t="shared" si="13"/>
        <v/>
      </c>
      <c r="P170" s="17" t="str">
        <f t="shared" si="14"/>
        <v/>
      </c>
      <c r="Q170" s="59"/>
      <c r="R170" s="59"/>
      <c r="S170" s="72"/>
      <c r="T170" s="59"/>
      <c r="U170" s="59"/>
      <c r="V170" s="17" t="str">
        <f>IF(U170="","",VLOOKUP(U170,计分标准!$A$47:$C$55,3,0))</f>
        <v/>
      </c>
      <c r="W170" s="2"/>
      <c r="X170" s="2"/>
      <c r="Y170" s="72"/>
      <c r="Z170" s="2"/>
      <c r="AA170" s="2"/>
      <c r="AB170" s="2"/>
      <c r="AC170" s="78"/>
      <c r="AD170" s="78"/>
      <c r="AE170" s="44"/>
      <c r="AF170" s="17" t="str">
        <f>IF(OR(Z170="",AA170="",AB170=""),"",VLOOKUP(Z170,计分标准!$A$70:$B$73,2,0)*VLOOKUP(AA170,计分标准!$A$58:$C$61,3,0)*AB170/10)</f>
        <v/>
      </c>
      <c r="AG170" s="17" t="str">
        <f>IF(AC170="",AF170,VLOOKUP(AC170,计分标准!$A$64:$B$67,2,0)*AF170)</f>
        <v/>
      </c>
      <c r="AH170" s="17" t="str">
        <f t="shared" si="15"/>
        <v/>
      </c>
      <c r="AI170" s="2"/>
      <c r="AJ170" s="72"/>
      <c r="AK170" s="72"/>
      <c r="AL170" s="2"/>
      <c r="AM170" s="17" t="str">
        <f t="shared" si="16"/>
        <v/>
      </c>
      <c r="AN170" s="2"/>
      <c r="AO170" s="72"/>
      <c r="AP170" s="2"/>
      <c r="AQ170" s="2"/>
      <c r="AR170" s="17" t="str">
        <f t="shared" si="17"/>
        <v/>
      </c>
      <c r="AS170" s="2"/>
      <c r="AT170" s="72"/>
      <c r="AU170" s="2"/>
      <c r="AV170" s="2"/>
      <c r="AW170" s="2"/>
      <c r="AX170" s="19" t="str">
        <f>IF(OR(AU170="",AV170=""),"",INDEX(计分标准!$C$77:$E$81,MATCH(工作量统计!AU170,计分标准!$A$77:$A$81,0),MATCH(工作量统计!AV170,计分标准!$C$76:$E$76,0)))</f>
        <v/>
      </c>
      <c r="AY170" s="79" t="str">
        <f>IF(AW170="",AX170,AX170*INDEX(计分标准!$C$97:$I$101,MATCH(AU170,计分标准!$A$97:$A$101,0),MATCH(AW170,计分标准!$C$96:$I$96,0)))</f>
        <v/>
      </c>
      <c r="AZ170" s="17" t="str">
        <f t="shared" si="18"/>
        <v/>
      </c>
      <c r="BA170" s="38"/>
    </row>
    <row r="171" spans="1:53" s="4" customFormat="1" ht="21" customHeight="1">
      <c r="A171" s="2"/>
      <c r="B171" s="5"/>
      <c r="C171" s="2"/>
      <c r="D171" s="2"/>
      <c r="E171" s="2"/>
      <c r="F171" s="18" t="str">
        <f>IF(OR(D171="",E171=""),"",VLOOKUP(D171,计分标准!$A$2:$C$10,3,0)*VLOOKUP(E171,计分标准!$A$13:$C$19,3,0))</f>
        <v/>
      </c>
      <c r="G171" s="2"/>
      <c r="H171" s="72"/>
      <c r="I171" s="2"/>
      <c r="J171" s="2"/>
      <c r="K171" s="2"/>
      <c r="L171" s="19" t="str">
        <f>IF(OR(I171="",J171="",K171=""),"",VLOOKUP(I171,计分标准!$A$23:$C$31,3,0)*INDEX(计分标准!$B$35:$I$42,MATCH(工作量统计!J171,计分标准!$A$35:$A$42,0),MATCH(工作量统计!K171,计分标准!$B$34:$I$34,0))/100)</f>
        <v/>
      </c>
      <c r="M171" s="2"/>
      <c r="N171" s="2"/>
      <c r="O171" s="17" t="str">
        <f t="shared" si="13"/>
        <v/>
      </c>
      <c r="P171" s="17" t="str">
        <f t="shared" si="14"/>
        <v/>
      </c>
      <c r="Q171" s="59"/>
      <c r="R171" s="59"/>
      <c r="S171" s="72"/>
      <c r="T171" s="59"/>
      <c r="U171" s="59"/>
      <c r="V171" s="17" t="str">
        <f>IF(U171="","",VLOOKUP(U171,计分标准!$A$47:$C$55,3,0))</f>
        <v/>
      </c>
      <c r="W171" s="2"/>
      <c r="X171" s="2"/>
      <c r="Y171" s="72"/>
      <c r="Z171" s="2"/>
      <c r="AA171" s="2"/>
      <c r="AB171" s="2"/>
      <c r="AC171" s="78"/>
      <c r="AD171" s="78"/>
      <c r="AE171" s="44"/>
      <c r="AF171" s="17" t="str">
        <f>IF(OR(Z171="",AA171="",AB171=""),"",VLOOKUP(Z171,计分标准!$A$70:$B$73,2,0)*VLOOKUP(AA171,计分标准!$A$58:$C$61,3,0)*AB171/10)</f>
        <v/>
      </c>
      <c r="AG171" s="17" t="str">
        <f>IF(AC171="",AF171,VLOOKUP(AC171,计分标准!$A$64:$B$67,2,0)*AF171)</f>
        <v/>
      </c>
      <c r="AH171" s="17" t="str">
        <f t="shared" si="15"/>
        <v/>
      </c>
      <c r="AI171" s="2"/>
      <c r="AJ171" s="72"/>
      <c r="AK171" s="72"/>
      <c r="AL171" s="2"/>
      <c r="AM171" s="17" t="str">
        <f t="shared" si="16"/>
        <v/>
      </c>
      <c r="AN171" s="2"/>
      <c r="AO171" s="72"/>
      <c r="AP171" s="2"/>
      <c r="AQ171" s="2"/>
      <c r="AR171" s="17" t="str">
        <f t="shared" si="17"/>
        <v/>
      </c>
      <c r="AS171" s="2"/>
      <c r="AT171" s="72"/>
      <c r="AU171" s="2"/>
      <c r="AV171" s="2"/>
      <c r="AW171" s="2"/>
      <c r="AX171" s="19" t="str">
        <f>IF(OR(AU171="",AV171=""),"",INDEX(计分标准!$C$77:$E$81,MATCH(工作量统计!AU171,计分标准!$A$77:$A$81,0),MATCH(工作量统计!AV171,计分标准!$C$76:$E$76,0)))</f>
        <v/>
      </c>
      <c r="AY171" s="79" t="str">
        <f>IF(AW171="",AX171,AX171*INDEX(计分标准!$C$97:$I$101,MATCH(AU171,计分标准!$A$97:$A$101,0),MATCH(AW171,计分标准!$C$96:$I$96,0)))</f>
        <v/>
      </c>
      <c r="AZ171" s="17" t="str">
        <f t="shared" si="18"/>
        <v/>
      </c>
      <c r="BA171" s="38"/>
    </row>
    <row r="172" spans="1:53" s="4" customFormat="1" ht="21" customHeight="1">
      <c r="A172" s="2"/>
      <c r="B172" s="5"/>
      <c r="C172" s="2"/>
      <c r="D172" s="2"/>
      <c r="E172" s="2"/>
      <c r="F172" s="18" t="str">
        <f>IF(OR(D172="",E172=""),"",VLOOKUP(D172,计分标准!$A$2:$C$10,3,0)*VLOOKUP(E172,计分标准!$A$13:$C$19,3,0))</f>
        <v/>
      </c>
      <c r="G172" s="2"/>
      <c r="H172" s="72"/>
      <c r="I172" s="2"/>
      <c r="J172" s="2"/>
      <c r="K172" s="2"/>
      <c r="L172" s="19" t="str">
        <f>IF(OR(I172="",J172="",K172=""),"",VLOOKUP(I172,计分标准!$A$23:$C$31,3,0)*INDEX(计分标准!$B$35:$I$42,MATCH(工作量统计!J172,计分标准!$A$35:$A$42,0),MATCH(工作量统计!K172,计分标准!$B$34:$I$34,0))/100)</f>
        <v/>
      </c>
      <c r="M172" s="2"/>
      <c r="N172" s="2"/>
      <c r="O172" s="17" t="str">
        <f t="shared" si="13"/>
        <v/>
      </c>
      <c r="P172" s="17" t="str">
        <f t="shared" si="14"/>
        <v/>
      </c>
      <c r="Q172" s="59"/>
      <c r="R172" s="59"/>
      <c r="S172" s="72"/>
      <c r="T172" s="59"/>
      <c r="U172" s="59"/>
      <c r="V172" s="17" t="str">
        <f>IF(U172="","",VLOOKUP(U172,计分标准!$A$47:$C$55,3,0))</f>
        <v/>
      </c>
      <c r="W172" s="2"/>
      <c r="X172" s="2"/>
      <c r="Y172" s="72"/>
      <c r="Z172" s="2"/>
      <c r="AA172" s="2"/>
      <c r="AB172" s="2"/>
      <c r="AC172" s="78"/>
      <c r="AD172" s="78"/>
      <c r="AE172" s="44"/>
      <c r="AF172" s="17" t="str">
        <f>IF(OR(Z172="",AA172="",AB172=""),"",VLOOKUP(Z172,计分标准!$A$70:$B$73,2,0)*VLOOKUP(AA172,计分标准!$A$58:$C$61,3,0)*AB172/10)</f>
        <v/>
      </c>
      <c r="AG172" s="17" t="str">
        <f>IF(AC172="",AF172,VLOOKUP(AC172,计分标准!$A$64:$B$67,2,0)*AF172)</f>
        <v/>
      </c>
      <c r="AH172" s="17" t="str">
        <f t="shared" si="15"/>
        <v/>
      </c>
      <c r="AI172" s="2"/>
      <c r="AJ172" s="72"/>
      <c r="AK172" s="72"/>
      <c r="AL172" s="2"/>
      <c r="AM172" s="17" t="str">
        <f t="shared" si="16"/>
        <v/>
      </c>
      <c r="AN172" s="2"/>
      <c r="AO172" s="72"/>
      <c r="AP172" s="2"/>
      <c r="AQ172" s="2"/>
      <c r="AR172" s="17" t="str">
        <f t="shared" si="17"/>
        <v/>
      </c>
      <c r="AS172" s="2"/>
      <c r="AT172" s="72"/>
      <c r="AU172" s="2"/>
      <c r="AV172" s="2"/>
      <c r="AW172" s="2"/>
      <c r="AX172" s="19" t="str">
        <f>IF(OR(AU172="",AV172=""),"",INDEX(计分标准!$C$77:$E$81,MATCH(工作量统计!AU172,计分标准!$A$77:$A$81,0),MATCH(工作量统计!AV172,计分标准!$C$76:$E$76,0)))</f>
        <v/>
      </c>
      <c r="AY172" s="79" t="str">
        <f>IF(AW172="",AX172,AX172*INDEX(计分标准!$C$97:$I$101,MATCH(AU172,计分标准!$A$97:$A$101,0),MATCH(AW172,计分标准!$C$96:$I$96,0)))</f>
        <v/>
      </c>
      <c r="AZ172" s="17" t="str">
        <f t="shared" si="18"/>
        <v/>
      </c>
      <c r="BA172" s="38"/>
    </row>
    <row r="173" spans="1:53" s="4" customFormat="1" ht="21" customHeight="1">
      <c r="A173" s="2"/>
      <c r="B173" s="5"/>
      <c r="C173" s="2"/>
      <c r="D173" s="2"/>
      <c r="E173" s="2"/>
      <c r="F173" s="18" t="str">
        <f>IF(OR(D173="",E173=""),"",VLOOKUP(D173,计分标准!$A$2:$C$10,3,0)*VLOOKUP(E173,计分标准!$A$13:$C$19,3,0))</f>
        <v/>
      </c>
      <c r="G173" s="2"/>
      <c r="H173" s="72"/>
      <c r="I173" s="2"/>
      <c r="J173" s="2"/>
      <c r="K173" s="2"/>
      <c r="L173" s="19" t="str">
        <f>IF(OR(I173="",J173="",K173=""),"",VLOOKUP(I173,计分标准!$A$23:$C$31,3,0)*INDEX(计分标准!$B$35:$I$42,MATCH(工作量统计!J173,计分标准!$A$35:$A$42,0),MATCH(工作量统计!K173,计分标准!$B$34:$I$34,0))/100)</f>
        <v/>
      </c>
      <c r="M173" s="2"/>
      <c r="N173" s="2"/>
      <c r="O173" s="17" t="str">
        <f t="shared" si="13"/>
        <v/>
      </c>
      <c r="P173" s="17" t="str">
        <f t="shared" si="14"/>
        <v/>
      </c>
      <c r="Q173" s="59"/>
      <c r="R173" s="59"/>
      <c r="S173" s="72"/>
      <c r="T173" s="59"/>
      <c r="U173" s="59"/>
      <c r="V173" s="17" t="str">
        <f>IF(U173="","",VLOOKUP(U173,计分标准!$A$47:$C$55,3,0))</f>
        <v/>
      </c>
      <c r="W173" s="2"/>
      <c r="X173" s="2"/>
      <c r="Y173" s="72"/>
      <c r="Z173" s="2"/>
      <c r="AA173" s="2"/>
      <c r="AB173" s="2"/>
      <c r="AC173" s="78"/>
      <c r="AD173" s="78"/>
      <c r="AE173" s="44"/>
      <c r="AF173" s="17" t="str">
        <f>IF(OR(Z173="",AA173="",AB173=""),"",VLOOKUP(Z173,计分标准!$A$70:$B$73,2,0)*VLOOKUP(AA173,计分标准!$A$58:$C$61,3,0)*AB173/10)</f>
        <v/>
      </c>
      <c r="AG173" s="17" t="str">
        <f>IF(AC173="",AF173,VLOOKUP(AC173,计分标准!$A$64:$B$67,2,0)*AF173)</f>
        <v/>
      </c>
      <c r="AH173" s="17" t="str">
        <f t="shared" si="15"/>
        <v/>
      </c>
      <c r="AI173" s="2"/>
      <c r="AJ173" s="72"/>
      <c r="AK173" s="72"/>
      <c r="AL173" s="2"/>
      <c r="AM173" s="17" t="str">
        <f t="shared" si="16"/>
        <v/>
      </c>
      <c r="AN173" s="2"/>
      <c r="AO173" s="72"/>
      <c r="AP173" s="2"/>
      <c r="AQ173" s="2"/>
      <c r="AR173" s="17" t="str">
        <f t="shared" si="17"/>
        <v/>
      </c>
      <c r="AS173" s="2"/>
      <c r="AT173" s="72"/>
      <c r="AU173" s="2"/>
      <c r="AV173" s="2"/>
      <c r="AW173" s="2"/>
      <c r="AX173" s="19" t="str">
        <f>IF(OR(AU173="",AV173=""),"",INDEX(计分标准!$C$77:$E$81,MATCH(工作量统计!AU173,计分标准!$A$77:$A$81,0),MATCH(工作量统计!AV173,计分标准!$C$76:$E$76,0)))</f>
        <v/>
      </c>
      <c r="AY173" s="79" t="str">
        <f>IF(AW173="",AX173,AX173*INDEX(计分标准!$C$97:$I$101,MATCH(AU173,计分标准!$A$97:$A$101,0),MATCH(AW173,计分标准!$C$96:$I$96,0)))</f>
        <v/>
      </c>
      <c r="AZ173" s="17" t="str">
        <f t="shared" si="18"/>
        <v/>
      </c>
      <c r="BA173" s="38"/>
    </row>
    <row r="174" spans="1:53" s="4" customFormat="1" ht="21" customHeight="1">
      <c r="A174" s="2"/>
      <c r="B174" s="5"/>
      <c r="C174" s="2"/>
      <c r="D174" s="2"/>
      <c r="E174" s="2"/>
      <c r="F174" s="18" t="str">
        <f>IF(OR(D174="",E174=""),"",VLOOKUP(D174,计分标准!$A$2:$C$10,3,0)*VLOOKUP(E174,计分标准!$A$13:$C$19,3,0))</f>
        <v/>
      </c>
      <c r="G174" s="2"/>
      <c r="H174" s="72"/>
      <c r="I174" s="2"/>
      <c r="J174" s="2"/>
      <c r="K174" s="2"/>
      <c r="L174" s="19" t="str">
        <f>IF(OR(I174="",J174="",K174=""),"",VLOOKUP(I174,计分标准!$A$23:$C$31,3,0)*INDEX(计分标准!$B$35:$I$42,MATCH(工作量统计!J174,计分标准!$A$35:$A$42,0),MATCH(工作量统计!K174,计分标准!$B$34:$I$34,0))/100)</f>
        <v/>
      </c>
      <c r="M174" s="2"/>
      <c r="N174" s="2"/>
      <c r="O174" s="17" t="str">
        <f t="shared" si="13"/>
        <v/>
      </c>
      <c r="P174" s="17" t="str">
        <f t="shared" si="14"/>
        <v/>
      </c>
      <c r="Q174" s="59"/>
      <c r="R174" s="59"/>
      <c r="S174" s="72"/>
      <c r="T174" s="59"/>
      <c r="U174" s="59"/>
      <c r="V174" s="17" t="str">
        <f>IF(U174="","",VLOOKUP(U174,计分标准!$A$47:$C$55,3,0))</f>
        <v/>
      </c>
      <c r="W174" s="2"/>
      <c r="X174" s="2"/>
      <c r="Y174" s="72"/>
      <c r="Z174" s="2"/>
      <c r="AA174" s="2"/>
      <c r="AB174" s="2"/>
      <c r="AC174" s="78"/>
      <c r="AD174" s="78"/>
      <c r="AE174" s="44"/>
      <c r="AF174" s="17" t="str">
        <f>IF(OR(Z174="",AA174="",AB174=""),"",VLOOKUP(Z174,计分标准!$A$70:$B$73,2,0)*VLOOKUP(AA174,计分标准!$A$58:$C$61,3,0)*AB174/10)</f>
        <v/>
      </c>
      <c r="AG174" s="17" t="str">
        <f>IF(AC174="",AF174,VLOOKUP(AC174,计分标准!$A$64:$B$67,2,0)*AF174)</f>
        <v/>
      </c>
      <c r="AH174" s="17" t="str">
        <f t="shared" si="15"/>
        <v/>
      </c>
      <c r="AI174" s="2"/>
      <c r="AJ174" s="72"/>
      <c r="AK174" s="72"/>
      <c r="AL174" s="2"/>
      <c r="AM174" s="17" t="str">
        <f t="shared" si="16"/>
        <v/>
      </c>
      <c r="AN174" s="2"/>
      <c r="AO174" s="72"/>
      <c r="AP174" s="2"/>
      <c r="AQ174" s="2"/>
      <c r="AR174" s="17" t="str">
        <f t="shared" si="17"/>
        <v/>
      </c>
      <c r="AS174" s="2"/>
      <c r="AT174" s="72"/>
      <c r="AU174" s="2"/>
      <c r="AV174" s="2"/>
      <c r="AW174" s="2"/>
      <c r="AX174" s="19" t="str">
        <f>IF(OR(AU174="",AV174=""),"",INDEX(计分标准!$C$77:$E$81,MATCH(工作量统计!AU174,计分标准!$A$77:$A$81,0),MATCH(工作量统计!AV174,计分标准!$C$76:$E$76,0)))</f>
        <v/>
      </c>
      <c r="AY174" s="79" t="str">
        <f>IF(AW174="",AX174,AX174*INDEX(计分标准!$C$97:$I$101,MATCH(AU174,计分标准!$A$97:$A$101,0),MATCH(AW174,计分标准!$C$96:$I$96,0)))</f>
        <v/>
      </c>
      <c r="AZ174" s="17" t="str">
        <f t="shared" si="18"/>
        <v/>
      </c>
      <c r="BA174" s="38"/>
    </row>
    <row r="175" spans="1:53" s="4" customFormat="1" ht="21" customHeight="1">
      <c r="A175" s="2"/>
      <c r="B175" s="5"/>
      <c r="C175" s="2"/>
      <c r="D175" s="2"/>
      <c r="E175" s="2"/>
      <c r="F175" s="18" t="str">
        <f>IF(OR(D175="",E175=""),"",VLOOKUP(D175,计分标准!$A$2:$C$10,3,0)*VLOOKUP(E175,计分标准!$A$13:$C$19,3,0))</f>
        <v/>
      </c>
      <c r="G175" s="2"/>
      <c r="H175" s="72"/>
      <c r="I175" s="2"/>
      <c r="J175" s="2"/>
      <c r="K175" s="2"/>
      <c r="L175" s="19" t="str">
        <f>IF(OR(I175="",J175="",K175=""),"",VLOOKUP(I175,计分标准!$A$23:$C$31,3,0)*INDEX(计分标准!$B$35:$I$42,MATCH(工作量统计!J175,计分标准!$A$35:$A$42,0),MATCH(工作量统计!K175,计分标准!$B$34:$I$34,0))/100)</f>
        <v/>
      </c>
      <c r="M175" s="2"/>
      <c r="N175" s="2"/>
      <c r="O175" s="17" t="str">
        <f t="shared" si="13"/>
        <v/>
      </c>
      <c r="P175" s="17" t="str">
        <f t="shared" si="14"/>
        <v/>
      </c>
      <c r="Q175" s="59"/>
      <c r="R175" s="59"/>
      <c r="S175" s="72"/>
      <c r="T175" s="59"/>
      <c r="U175" s="59"/>
      <c r="V175" s="17" t="str">
        <f>IF(U175="","",VLOOKUP(U175,计分标准!$A$47:$C$55,3,0))</f>
        <v/>
      </c>
      <c r="W175" s="2"/>
      <c r="X175" s="2"/>
      <c r="Y175" s="72"/>
      <c r="Z175" s="2"/>
      <c r="AA175" s="2"/>
      <c r="AB175" s="2"/>
      <c r="AC175" s="78"/>
      <c r="AD175" s="78"/>
      <c r="AE175" s="44"/>
      <c r="AF175" s="17" t="str">
        <f>IF(OR(Z175="",AA175="",AB175=""),"",VLOOKUP(Z175,计分标准!$A$70:$B$73,2,0)*VLOOKUP(AA175,计分标准!$A$58:$C$61,3,0)*AB175/10)</f>
        <v/>
      </c>
      <c r="AG175" s="17" t="str">
        <f>IF(AC175="",AF175,VLOOKUP(AC175,计分标准!$A$64:$B$67,2,0)*AF175)</f>
        <v/>
      </c>
      <c r="AH175" s="17" t="str">
        <f t="shared" si="15"/>
        <v/>
      </c>
      <c r="AI175" s="2"/>
      <c r="AJ175" s="72"/>
      <c r="AK175" s="72"/>
      <c r="AL175" s="2"/>
      <c r="AM175" s="17" t="str">
        <f t="shared" si="16"/>
        <v/>
      </c>
      <c r="AN175" s="2"/>
      <c r="AO175" s="72"/>
      <c r="AP175" s="2"/>
      <c r="AQ175" s="2"/>
      <c r="AR175" s="17" t="str">
        <f t="shared" si="17"/>
        <v/>
      </c>
      <c r="AS175" s="2"/>
      <c r="AT175" s="72"/>
      <c r="AU175" s="2"/>
      <c r="AV175" s="2"/>
      <c r="AW175" s="2"/>
      <c r="AX175" s="19" t="str">
        <f>IF(OR(AU175="",AV175=""),"",INDEX(计分标准!$C$77:$E$81,MATCH(工作量统计!AU175,计分标准!$A$77:$A$81,0),MATCH(工作量统计!AV175,计分标准!$C$76:$E$76,0)))</f>
        <v/>
      </c>
      <c r="AY175" s="79" t="str">
        <f>IF(AW175="",AX175,AX175*INDEX(计分标准!$C$97:$I$101,MATCH(AU175,计分标准!$A$97:$A$101,0),MATCH(AW175,计分标准!$C$96:$I$96,0)))</f>
        <v/>
      </c>
      <c r="AZ175" s="17" t="str">
        <f t="shared" si="18"/>
        <v/>
      </c>
      <c r="BA175" s="38"/>
    </row>
    <row r="176" spans="1:53" s="4" customFormat="1" ht="21" customHeight="1">
      <c r="A176" s="2"/>
      <c r="B176" s="5"/>
      <c r="C176" s="2"/>
      <c r="D176" s="2"/>
      <c r="E176" s="2"/>
      <c r="F176" s="18" t="str">
        <f>IF(OR(D176="",E176=""),"",VLOOKUP(D176,计分标准!$A$2:$C$10,3,0)*VLOOKUP(E176,计分标准!$A$13:$C$19,3,0))</f>
        <v/>
      </c>
      <c r="G176" s="2"/>
      <c r="H176" s="72"/>
      <c r="I176" s="2"/>
      <c r="J176" s="2"/>
      <c r="K176" s="2"/>
      <c r="L176" s="19" t="str">
        <f>IF(OR(I176="",J176="",K176=""),"",VLOOKUP(I176,计分标准!$A$23:$C$31,3,0)*INDEX(计分标准!$B$35:$I$42,MATCH(工作量统计!J176,计分标准!$A$35:$A$42,0),MATCH(工作量统计!K176,计分标准!$B$34:$I$34,0))/100)</f>
        <v/>
      </c>
      <c r="M176" s="2"/>
      <c r="N176" s="2"/>
      <c r="O176" s="17" t="str">
        <f t="shared" si="13"/>
        <v/>
      </c>
      <c r="P176" s="17" t="str">
        <f t="shared" si="14"/>
        <v/>
      </c>
      <c r="Q176" s="59"/>
      <c r="R176" s="59"/>
      <c r="S176" s="72"/>
      <c r="T176" s="59"/>
      <c r="U176" s="59"/>
      <c r="V176" s="17" t="str">
        <f>IF(U176="","",VLOOKUP(U176,计分标准!$A$47:$C$55,3,0))</f>
        <v/>
      </c>
      <c r="W176" s="2"/>
      <c r="X176" s="2"/>
      <c r="Y176" s="72"/>
      <c r="Z176" s="2"/>
      <c r="AA176" s="2"/>
      <c r="AB176" s="2"/>
      <c r="AC176" s="78"/>
      <c r="AD176" s="78"/>
      <c r="AE176" s="44"/>
      <c r="AF176" s="17" t="str">
        <f>IF(OR(Z176="",AA176="",AB176=""),"",VLOOKUP(Z176,计分标准!$A$70:$B$73,2,0)*VLOOKUP(AA176,计分标准!$A$58:$C$61,3,0)*AB176/10)</f>
        <v/>
      </c>
      <c r="AG176" s="17" t="str">
        <f>IF(AC176="",AF176,VLOOKUP(AC176,计分标准!$A$64:$B$67,2,0)*AF176)</f>
        <v/>
      </c>
      <c r="AH176" s="17" t="str">
        <f t="shared" si="15"/>
        <v/>
      </c>
      <c r="AI176" s="2"/>
      <c r="AJ176" s="72"/>
      <c r="AK176" s="72"/>
      <c r="AL176" s="2"/>
      <c r="AM176" s="17" t="str">
        <f t="shared" si="16"/>
        <v/>
      </c>
      <c r="AN176" s="2"/>
      <c r="AO176" s="72"/>
      <c r="AP176" s="2"/>
      <c r="AQ176" s="2"/>
      <c r="AR176" s="17" t="str">
        <f t="shared" si="17"/>
        <v/>
      </c>
      <c r="AS176" s="2"/>
      <c r="AT176" s="72"/>
      <c r="AU176" s="2"/>
      <c r="AV176" s="2"/>
      <c r="AW176" s="2"/>
      <c r="AX176" s="19" t="str">
        <f>IF(OR(AU176="",AV176=""),"",INDEX(计分标准!$C$77:$E$81,MATCH(工作量统计!AU176,计分标准!$A$77:$A$81,0),MATCH(工作量统计!AV176,计分标准!$C$76:$E$76,0)))</f>
        <v/>
      </c>
      <c r="AY176" s="79" t="str">
        <f>IF(AW176="",AX176,AX176*INDEX(计分标准!$C$97:$I$101,MATCH(AU176,计分标准!$A$97:$A$101,0),MATCH(AW176,计分标准!$C$96:$I$96,0)))</f>
        <v/>
      </c>
      <c r="AZ176" s="17" t="str">
        <f t="shared" si="18"/>
        <v/>
      </c>
      <c r="BA176" s="38"/>
    </row>
    <row r="177" spans="1:53" s="4" customFormat="1" ht="21" customHeight="1">
      <c r="A177" s="2"/>
      <c r="B177" s="5"/>
      <c r="C177" s="2"/>
      <c r="D177" s="2"/>
      <c r="E177" s="2"/>
      <c r="F177" s="18" t="str">
        <f>IF(OR(D177="",E177=""),"",VLOOKUP(D177,计分标准!$A$2:$C$10,3,0)*VLOOKUP(E177,计分标准!$A$13:$C$19,3,0))</f>
        <v/>
      </c>
      <c r="G177" s="2"/>
      <c r="H177" s="72"/>
      <c r="I177" s="2"/>
      <c r="J177" s="2"/>
      <c r="K177" s="2"/>
      <c r="L177" s="19" t="str">
        <f>IF(OR(I177="",J177="",K177=""),"",VLOOKUP(I177,计分标准!$A$23:$C$31,3,0)*INDEX(计分标准!$B$35:$I$42,MATCH(工作量统计!J177,计分标准!$A$35:$A$42,0),MATCH(工作量统计!K177,计分标准!$B$34:$I$34,0))/100)</f>
        <v/>
      </c>
      <c r="M177" s="2"/>
      <c r="N177" s="2"/>
      <c r="O177" s="17" t="str">
        <f t="shared" si="13"/>
        <v/>
      </c>
      <c r="P177" s="17" t="str">
        <f t="shared" si="14"/>
        <v/>
      </c>
      <c r="Q177" s="59"/>
      <c r="R177" s="59"/>
      <c r="S177" s="72"/>
      <c r="T177" s="59"/>
      <c r="U177" s="59"/>
      <c r="V177" s="17" t="str">
        <f>IF(U177="","",VLOOKUP(U177,计分标准!$A$47:$C$55,3,0))</f>
        <v/>
      </c>
      <c r="W177" s="2"/>
      <c r="X177" s="2"/>
      <c r="Y177" s="72"/>
      <c r="Z177" s="2"/>
      <c r="AA177" s="2"/>
      <c r="AB177" s="2"/>
      <c r="AC177" s="78"/>
      <c r="AD177" s="78"/>
      <c r="AE177" s="44"/>
      <c r="AF177" s="17" t="str">
        <f>IF(OR(Z177="",AA177="",AB177=""),"",VLOOKUP(Z177,计分标准!$A$70:$B$73,2,0)*VLOOKUP(AA177,计分标准!$A$58:$C$61,3,0)*AB177/10)</f>
        <v/>
      </c>
      <c r="AG177" s="17" t="str">
        <f>IF(AC177="",AF177,VLOOKUP(AC177,计分标准!$A$64:$B$67,2,0)*AF177)</f>
        <v/>
      </c>
      <c r="AH177" s="17" t="str">
        <f t="shared" si="15"/>
        <v/>
      </c>
      <c r="AI177" s="2"/>
      <c r="AJ177" s="72"/>
      <c r="AK177" s="72"/>
      <c r="AL177" s="2"/>
      <c r="AM177" s="17" t="str">
        <f t="shared" si="16"/>
        <v/>
      </c>
      <c r="AN177" s="2"/>
      <c r="AO177" s="72"/>
      <c r="AP177" s="2"/>
      <c r="AQ177" s="2"/>
      <c r="AR177" s="17" t="str">
        <f t="shared" si="17"/>
        <v/>
      </c>
      <c r="AS177" s="2"/>
      <c r="AT177" s="72"/>
      <c r="AU177" s="2"/>
      <c r="AV177" s="2"/>
      <c r="AW177" s="2"/>
      <c r="AX177" s="19" t="str">
        <f>IF(OR(AU177="",AV177=""),"",INDEX(计分标准!$C$77:$E$81,MATCH(工作量统计!AU177,计分标准!$A$77:$A$81,0),MATCH(工作量统计!AV177,计分标准!$C$76:$E$76,0)))</f>
        <v/>
      </c>
      <c r="AY177" s="79" t="str">
        <f>IF(AW177="",AX177,AX177*INDEX(计分标准!$C$97:$I$101,MATCH(AU177,计分标准!$A$97:$A$101,0),MATCH(AW177,计分标准!$C$96:$I$96,0)))</f>
        <v/>
      </c>
      <c r="AZ177" s="17" t="str">
        <f t="shared" si="18"/>
        <v/>
      </c>
      <c r="BA177" s="38"/>
    </row>
    <row r="178" spans="1:53" s="4" customFormat="1" ht="21" customHeight="1">
      <c r="A178" s="2"/>
      <c r="B178" s="5"/>
      <c r="C178" s="2"/>
      <c r="D178" s="2"/>
      <c r="E178" s="2"/>
      <c r="F178" s="18" t="str">
        <f>IF(OR(D178="",E178=""),"",VLOOKUP(D178,计分标准!$A$2:$C$10,3,0)*VLOOKUP(E178,计分标准!$A$13:$C$19,3,0))</f>
        <v/>
      </c>
      <c r="G178" s="2"/>
      <c r="H178" s="72"/>
      <c r="I178" s="2"/>
      <c r="J178" s="2"/>
      <c r="K178" s="2"/>
      <c r="L178" s="19" t="str">
        <f>IF(OR(I178="",J178="",K178=""),"",VLOOKUP(I178,计分标准!$A$23:$C$31,3,0)*INDEX(计分标准!$B$35:$I$42,MATCH(工作量统计!J178,计分标准!$A$35:$A$42,0),MATCH(工作量统计!K178,计分标准!$B$34:$I$34,0))/100)</f>
        <v/>
      </c>
      <c r="M178" s="2"/>
      <c r="N178" s="2"/>
      <c r="O178" s="17" t="str">
        <f t="shared" si="13"/>
        <v/>
      </c>
      <c r="P178" s="17" t="str">
        <f t="shared" si="14"/>
        <v/>
      </c>
      <c r="Q178" s="59"/>
      <c r="R178" s="59"/>
      <c r="S178" s="72"/>
      <c r="T178" s="59"/>
      <c r="U178" s="59"/>
      <c r="V178" s="17" t="str">
        <f>IF(U178="","",VLOOKUP(U178,计分标准!$A$47:$C$55,3,0))</f>
        <v/>
      </c>
      <c r="W178" s="2"/>
      <c r="X178" s="2"/>
      <c r="Y178" s="72"/>
      <c r="Z178" s="2"/>
      <c r="AA178" s="2"/>
      <c r="AB178" s="2"/>
      <c r="AC178" s="78"/>
      <c r="AD178" s="78"/>
      <c r="AE178" s="44"/>
      <c r="AF178" s="17" t="str">
        <f>IF(OR(Z178="",AA178="",AB178=""),"",VLOOKUP(Z178,计分标准!$A$70:$B$73,2,0)*VLOOKUP(AA178,计分标准!$A$58:$C$61,3,0)*AB178/10)</f>
        <v/>
      </c>
      <c r="AG178" s="17" t="str">
        <f>IF(AC178="",AF178,VLOOKUP(AC178,计分标准!$A$64:$B$67,2,0)*AF178)</f>
        <v/>
      </c>
      <c r="AH178" s="17" t="str">
        <f t="shared" si="15"/>
        <v/>
      </c>
      <c r="AI178" s="2"/>
      <c r="AJ178" s="72"/>
      <c r="AK178" s="72"/>
      <c r="AL178" s="2"/>
      <c r="AM178" s="17" t="str">
        <f t="shared" si="16"/>
        <v/>
      </c>
      <c r="AN178" s="2"/>
      <c r="AO178" s="72"/>
      <c r="AP178" s="2"/>
      <c r="AQ178" s="2"/>
      <c r="AR178" s="17" t="str">
        <f t="shared" si="17"/>
        <v/>
      </c>
      <c r="AS178" s="2"/>
      <c r="AT178" s="72"/>
      <c r="AU178" s="2"/>
      <c r="AV178" s="2"/>
      <c r="AW178" s="2"/>
      <c r="AX178" s="19" t="str">
        <f>IF(OR(AU178="",AV178=""),"",INDEX(计分标准!$C$77:$E$81,MATCH(工作量统计!AU178,计分标准!$A$77:$A$81,0),MATCH(工作量统计!AV178,计分标准!$C$76:$E$76,0)))</f>
        <v/>
      </c>
      <c r="AY178" s="79" t="str">
        <f>IF(AW178="",AX178,AX178*INDEX(计分标准!$C$97:$I$101,MATCH(AU178,计分标准!$A$97:$A$101,0),MATCH(AW178,计分标准!$C$96:$I$96,0)))</f>
        <v/>
      </c>
      <c r="AZ178" s="17" t="str">
        <f t="shared" si="18"/>
        <v/>
      </c>
      <c r="BA178" s="38"/>
    </row>
    <row r="179" spans="1:53" s="4" customFormat="1" ht="21" customHeight="1">
      <c r="A179" s="2"/>
      <c r="B179" s="5"/>
      <c r="C179" s="2"/>
      <c r="D179" s="2"/>
      <c r="E179" s="2"/>
      <c r="F179" s="18" t="str">
        <f>IF(OR(D179="",E179=""),"",VLOOKUP(D179,计分标准!$A$2:$C$10,3,0)*VLOOKUP(E179,计分标准!$A$13:$C$19,3,0))</f>
        <v/>
      </c>
      <c r="G179" s="2"/>
      <c r="H179" s="72"/>
      <c r="I179" s="2"/>
      <c r="J179" s="2"/>
      <c r="K179" s="2"/>
      <c r="L179" s="19" t="str">
        <f>IF(OR(I179="",J179="",K179=""),"",VLOOKUP(I179,计分标准!$A$23:$C$31,3,0)*INDEX(计分标准!$B$35:$I$42,MATCH(工作量统计!J179,计分标准!$A$35:$A$42,0),MATCH(工作量统计!K179,计分标准!$B$34:$I$34,0))/100)</f>
        <v/>
      </c>
      <c r="M179" s="2"/>
      <c r="N179" s="2"/>
      <c r="O179" s="17" t="str">
        <f t="shared" si="13"/>
        <v/>
      </c>
      <c r="P179" s="17" t="str">
        <f t="shared" si="14"/>
        <v/>
      </c>
      <c r="Q179" s="59"/>
      <c r="R179" s="59"/>
      <c r="S179" s="72"/>
      <c r="T179" s="59"/>
      <c r="U179" s="59"/>
      <c r="V179" s="17" t="str">
        <f>IF(U179="","",VLOOKUP(U179,计分标准!$A$47:$C$55,3,0))</f>
        <v/>
      </c>
      <c r="W179" s="2"/>
      <c r="X179" s="2"/>
      <c r="Y179" s="72"/>
      <c r="Z179" s="2"/>
      <c r="AA179" s="2"/>
      <c r="AB179" s="2"/>
      <c r="AC179" s="78"/>
      <c r="AD179" s="78"/>
      <c r="AE179" s="44"/>
      <c r="AF179" s="17" t="str">
        <f>IF(OR(Z179="",AA179="",AB179=""),"",VLOOKUP(Z179,计分标准!$A$70:$B$73,2,0)*VLOOKUP(AA179,计分标准!$A$58:$C$61,3,0)*AB179/10)</f>
        <v/>
      </c>
      <c r="AG179" s="17" t="str">
        <f>IF(AC179="",AF179,VLOOKUP(AC179,计分标准!$A$64:$B$67,2,0)*AF179)</f>
        <v/>
      </c>
      <c r="AH179" s="17" t="str">
        <f t="shared" si="15"/>
        <v/>
      </c>
      <c r="AI179" s="2"/>
      <c r="AJ179" s="72"/>
      <c r="AK179" s="72"/>
      <c r="AL179" s="2"/>
      <c r="AM179" s="17" t="str">
        <f t="shared" si="16"/>
        <v/>
      </c>
      <c r="AN179" s="2"/>
      <c r="AO179" s="72"/>
      <c r="AP179" s="2"/>
      <c r="AQ179" s="2"/>
      <c r="AR179" s="17" t="str">
        <f t="shared" si="17"/>
        <v/>
      </c>
      <c r="AS179" s="2"/>
      <c r="AT179" s="72"/>
      <c r="AU179" s="2"/>
      <c r="AV179" s="2"/>
      <c r="AW179" s="2"/>
      <c r="AX179" s="19" t="str">
        <f>IF(OR(AU179="",AV179=""),"",INDEX(计分标准!$C$77:$E$81,MATCH(工作量统计!AU179,计分标准!$A$77:$A$81,0),MATCH(工作量统计!AV179,计分标准!$C$76:$E$76,0)))</f>
        <v/>
      </c>
      <c r="AY179" s="79" t="str">
        <f>IF(AW179="",AX179,AX179*INDEX(计分标准!$C$97:$I$101,MATCH(AU179,计分标准!$A$97:$A$101,0),MATCH(AW179,计分标准!$C$96:$I$96,0)))</f>
        <v/>
      </c>
      <c r="AZ179" s="17" t="str">
        <f t="shared" si="18"/>
        <v/>
      </c>
      <c r="BA179" s="38"/>
    </row>
    <row r="180" spans="1:53" s="4" customFormat="1" ht="21" customHeight="1">
      <c r="A180" s="2"/>
      <c r="B180" s="5"/>
      <c r="C180" s="2"/>
      <c r="D180" s="2"/>
      <c r="E180" s="2"/>
      <c r="F180" s="18" t="str">
        <f>IF(OR(D180="",E180=""),"",VLOOKUP(D180,计分标准!$A$2:$C$10,3,0)*VLOOKUP(E180,计分标准!$A$13:$C$19,3,0))</f>
        <v/>
      </c>
      <c r="G180" s="2"/>
      <c r="H180" s="72"/>
      <c r="I180" s="2"/>
      <c r="J180" s="2"/>
      <c r="K180" s="2"/>
      <c r="L180" s="19" t="str">
        <f>IF(OR(I180="",J180="",K180=""),"",VLOOKUP(I180,计分标准!$A$23:$C$31,3,0)*INDEX(计分标准!$B$35:$I$42,MATCH(工作量统计!J180,计分标准!$A$35:$A$42,0),MATCH(工作量统计!K180,计分标准!$B$34:$I$34,0))/100)</f>
        <v/>
      </c>
      <c r="M180" s="2"/>
      <c r="N180" s="2"/>
      <c r="O180" s="17" t="str">
        <f t="shared" si="13"/>
        <v/>
      </c>
      <c r="P180" s="17" t="str">
        <f t="shared" si="14"/>
        <v/>
      </c>
      <c r="Q180" s="59"/>
      <c r="R180" s="59"/>
      <c r="S180" s="72"/>
      <c r="T180" s="59"/>
      <c r="U180" s="59"/>
      <c r="V180" s="17" t="str">
        <f>IF(U180="","",VLOOKUP(U180,计分标准!$A$47:$C$55,3,0))</f>
        <v/>
      </c>
      <c r="W180" s="2"/>
      <c r="X180" s="2"/>
      <c r="Y180" s="72"/>
      <c r="Z180" s="2"/>
      <c r="AA180" s="2"/>
      <c r="AB180" s="2"/>
      <c r="AC180" s="78"/>
      <c r="AD180" s="78"/>
      <c r="AE180" s="44"/>
      <c r="AF180" s="17" t="str">
        <f>IF(OR(Z180="",AA180="",AB180=""),"",VLOOKUP(Z180,计分标准!$A$70:$B$73,2,0)*VLOOKUP(AA180,计分标准!$A$58:$C$61,3,0)*AB180/10)</f>
        <v/>
      </c>
      <c r="AG180" s="17" t="str">
        <f>IF(AC180="",AF180,VLOOKUP(AC180,计分标准!$A$64:$B$67,2,0)*AF180)</f>
        <v/>
      </c>
      <c r="AH180" s="17" t="str">
        <f t="shared" si="15"/>
        <v/>
      </c>
      <c r="AI180" s="2"/>
      <c r="AJ180" s="72"/>
      <c r="AK180" s="72"/>
      <c r="AL180" s="2"/>
      <c r="AM180" s="17" t="str">
        <f t="shared" si="16"/>
        <v/>
      </c>
      <c r="AN180" s="2"/>
      <c r="AO180" s="72"/>
      <c r="AP180" s="2"/>
      <c r="AQ180" s="2"/>
      <c r="AR180" s="17" t="str">
        <f t="shared" si="17"/>
        <v/>
      </c>
      <c r="AS180" s="2"/>
      <c r="AT180" s="72"/>
      <c r="AU180" s="2"/>
      <c r="AV180" s="2"/>
      <c r="AW180" s="2"/>
      <c r="AX180" s="19" t="str">
        <f>IF(OR(AU180="",AV180=""),"",INDEX(计分标准!$C$77:$E$81,MATCH(工作量统计!AU180,计分标准!$A$77:$A$81,0),MATCH(工作量统计!AV180,计分标准!$C$76:$E$76,0)))</f>
        <v/>
      </c>
      <c r="AY180" s="79" t="str">
        <f>IF(AW180="",AX180,AX180*INDEX(计分标准!$C$97:$I$101,MATCH(AU180,计分标准!$A$97:$A$101,0),MATCH(AW180,计分标准!$C$96:$I$96,0)))</f>
        <v/>
      </c>
      <c r="AZ180" s="17" t="str">
        <f t="shared" si="18"/>
        <v/>
      </c>
      <c r="BA180" s="38"/>
    </row>
    <row r="181" spans="1:53" s="4" customFormat="1" ht="21" customHeight="1">
      <c r="A181" s="2"/>
      <c r="B181" s="5"/>
      <c r="C181" s="2"/>
      <c r="D181" s="2"/>
      <c r="E181" s="2"/>
      <c r="F181" s="18" t="str">
        <f>IF(OR(D181="",E181=""),"",VLOOKUP(D181,计分标准!$A$2:$C$10,3,0)*VLOOKUP(E181,计分标准!$A$13:$C$19,3,0))</f>
        <v/>
      </c>
      <c r="G181" s="2"/>
      <c r="H181" s="72"/>
      <c r="I181" s="2"/>
      <c r="J181" s="2"/>
      <c r="K181" s="2"/>
      <c r="L181" s="19" t="str">
        <f>IF(OR(I181="",J181="",K181=""),"",VLOOKUP(I181,计分标准!$A$23:$C$31,3,0)*INDEX(计分标准!$B$35:$I$42,MATCH(工作量统计!J181,计分标准!$A$35:$A$42,0),MATCH(工作量统计!K181,计分标准!$B$34:$I$34,0))/100)</f>
        <v/>
      </c>
      <c r="M181" s="2"/>
      <c r="N181" s="2"/>
      <c r="O181" s="17" t="str">
        <f t="shared" si="13"/>
        <v/>
      </c>
      <c r="P181" s="17" t="str">
        <f t="shared" si="14"/>
        <v/>
      </c>
      <c r="Q181" s="59"/>
      <c r="R181" s="59"/>
      <c r="S181" s="72"/>
      <c r="T181" s="59"/>
      <c r="U181" s="59"/>
      <c r="V181" s="17" t="str">
        <f>IF(U181="","",VLOOKUP(U181,计分标准!$A$47:$C$55,3,0))</f>
        <v/>
      </c>
      <c r="W181" s="2"/>
      <c r="X181" s="2"/>
      <c r="Y181" s="72"/>
      <c r="Z181" s="2"/>
      <c r="AA181" s="2"/>
      <c r="AB181" s="2"/>
      <c r="AC181" s="78"/>
      <c r="AD181" s="78"/>
      <c r="AE181" s="44"/>
      <c r="AF181" s="17" t="str">
        <f>IF(OR(Z181="",AA181="",AB181=""),"",VLOOKUP(Z181,计分标准!$A$70:$B$73,2,0)*VLOOKUP(AA181,计分标准!$A$58:$C$61,3,0)*AB181/10)</f>
        <v/>
      </c>
      <c r="AG181" s="17" t="str">
        <f>IF(AC181="",AF181,VLOOKUP(AC181,计分标准!$A$64:$B$67,2,0)*AF181)</f>
        <v/>
      </c>
      <c r="AH181" s="17" t="str">
        <f t="shared" si="15"/>
        <v/>
      </c>
      <c r="AI181" s="2"/>
      <c r="AJ181" s="72"/>
      <c r="AK181" s="72"/>
      <c r="AL181" s="2"/>
      <c r="AM181" s="17" t="str">
        <f t="shared" si="16"/>
        <v/>
      </c>
      <c r="AN181" s="2"/>
      <c r="AO181" s="72"/>
      <c r="AP181" s="2"/>
      <c r="AQ181" s="2"/>
      <c r="AR181" s="17" t="str">
        <f t="shared" si="17"/>
        <v/>
      </c>
      <c r="AS181" s="2"/>
      <c r="AT181" s="72"/>
      <c r="AU181" s="2"/>
      <c r="AV181" s="2"/>
      <c r="AW181" s="2"/>
      <c r="AX181" s="19" t="str">
        <f>IF(OR(AU181="",AV181=""),"",INDEX(计分标准!$C$77:$E$81,MATCH(工作量统计!AU181,计分标准!$A$77:$A$81,0),MATCH(工作量统计!AV181,计分标准!$C$76:$E$76,0)))</f>
        <v/>
      </c>
      <c r="AY181" s="79" t="str">
        <f>IF(AW181="",AX181,AX181*INDEX(计分标准!$C$97:$I$101,MATCH(AU181,计分标准!$A$97:$A$101,0),MATCH(AW181,计分标准!$C$96:$I$96,0)))</f>
        <v/>
      </c>
      <c r="AZ181" s="17" t="str">
        <f t="shared" si="18"/>
        <v/>
      </c>
      <c r="BA181" s="38"/>
    </row>
    <row r="182" spans="1:53" s="4" customFormat="1" ht="21" customHeight="1">
      <c r="A182" s="2"/>
      <c r="B182" s="5"/>
      <c r="C182" s="2"/>
      <c r="D182" s="2"/>
      <c r="E182" s="2"/>
      <c r="F182" s="18" t="str">
        <f>IF(OR(D182="",E182=""),"",VLOOKUP(D182,计分标准!$A$2:$C$10,3,0)*VLOOKUP(E182,计分标准!$A$13:$C$19,3,0))</f>
        <v/>
      </c>
      <c r="G182" s="2"/>
      <c r="H182" s="72"/>
      <c r="I182" s="2"/>
      <c r="J182" s="2"/>
      <c r="K182" s="2"/>
      <c r="L182" s="19" t="str">
        <f>IF(OR(I182="",J182="",K182=""),"",VLOOKUP(I182,计分标准!$A$23:$C$31,3,0)*INDEX(计分标准!$B$35:$I$42,MATCH(工作量统计!J182,计分标准!$A$35:$A$42,0),MATCH(工作量统计!K182,计分标准!$B$34:$I$34,0))/100)</f>
        <v/>
      </c>
      <c r="M182" s="2"/>
      <c r="N182" s="2"/>
      <c r="O182" s="17" t="str">
        <f t="shared" si="13"/>
        <v/>
      </c>
      <c r="P182" s="17" t="str">
        <f t="shared" si="14"/>
        <v/>
      </c>
      <c r="Q182" s="59"/>
      <c r="R182" s="59"/>
      <c r="S182" s="72"/>
      <c r="T182" s="59"/>
      <c r="U182" s="59"/>
      <c r="V182" s="17" t="str">
        <f>IF(U182="","",VLOOKUP(U182,计分标准!$A$47:$C$55,3,0))</f>
        <v/>
      </c>
      <c r="W182" s="2"/>
      <c r="X182" s="2"/>
      <c r="Y182" s="72"/>
      <c r="Z182" s="2"/>
      <c r="AA182" s="2"/>
      <c r="AB182" s="2"/>
      <c r="AC182" s="78"/>
      <c r="AD182" s="78"/>
      <c r="AE182" s="44"/>
      <c r="AF182" s="17" t="str">
        <f>IF(OR(Z182="",AA182="",AB182=""),"",VLOOKUP(Z182,计分标准!$A$70:$B$73,2,0)*VLOOKUP(AA182,计分标准!$A$58:$C$61,3,0)*AB182/10)</f>
        <v/>
      </c>
      <c r="AG182" s="17" t="str">
        <f>IF(AC182="",AF182,VLOOKUP(AC182,计分标准!$A$64:$B$67,2,0)*AF182)</f>
        <v/>
      </c>
      <c r="AH182" s="17" t="str">
        <f t="shared" si="15"/>
        <v/>
      </c>
      <c r="AI182" s="2"/>
      <c r="AJ182" s="72"/>
      <c r="AK182" s="72"/>
      <c r="AL182" s="2"/>
      <c r="AM182" s="17" t="str">
        <f t="shared" si="16"/>
        <v/>
      </c>
      <c r="AN182" s="2"/>
      <c r="AO182" s="72"/>
      <c r="AP182" s="2"/>
      <c r="AQ182" s="2"/>
      <c r="AR182" s="17" t="str">
        <f t="shared" si="17"/>
        <v/>
      </c>
      <c r="AS182" s="2"/>
      <c r="AT182" s="72"/>
      <c r="AU182" s="2"/>
      <c r="AV182" s="2"/>
      <c r="AW182" s="2"/>
      <c r="AX182" s="19" t="str">
        <f>IF(OR(AU182="",AV182=""),"",INDEX(计分标准!$C$77:$E$81,MATCH(工作量统计!AU182,计分标准!$A$77:$A$81,0),MATCH(工作量统计!AV182,计分标准!$C$76:$E$76,0)))</f>
        <v/>
      </c>
      <c r="AY182" s="79" t="str">
        <f>IF(AW182="",AX182,AX182*INDEX(计分标准!$C$97:$I$101,MATCH(AU182,计分标准!$A$97:$A$101,0),MATCH(AW182,计分标准!$C$96:$I$96,0)))</f>
        <v/>
      </c>
      <c r="AZ182" s="17" t="str">
        <f t="shared" si="18"/>
        <v/>
      </c>
      <c r="BA182" s="38"/>
    </row>
    <row r="183" spans="1:53" s="4" customFormat="1" ht="21" customHeight="1">
      <c r="A183" s="2"/>
      <c r="B183" s="5"/>
      <c r="C183" s="2"/>
      <c r="D183" s="2"/>
      <c r="E183" s="2"/>
      <c r="F183" s="18" t="str">
        <f>IF(OR(D183="",E183=""),"",VLOOKUP(D183,计分标准!$A$2:$C$10,3,0)*VLOOKUP(E183,计分标准!$A$13:$C$19,3,0))</f>
        <v/>
      </c>
      <c r="G183" s="2"/>
      <c r="H183" s="72"/>
      <c r="I183" s="2"/>
      <c r="J183" s="2"/>
      <c r="K183" s="2"/>
      <c r="L183" s="19" t="str">
        <f>IF(OR(I183="",J183="",K183=""),"",VLOOKUP(I183,计分标准!$A$23:$C$31,3,0)*INDEX(计分标准!$B$35:$I$42,MATCH(工作量统计!J183,计分标准!$A$35:$A$42,0),MATCH(工作量统计!K183,计分标准!$B$34:$I$34,0))/100)</f>
        <v/>
      </c>
      <c r="M183" s="2"/>
      <c r="N183" s="2"/>
      <c r="O183" s="17" t="str">
        <f t="shared" si="13"/>
        <v/>
      </c>
      <c r="P183" s="17" t="str">
        <f t="shared" si="14"/>
        <v/>
      </c>
      <c r="Q183" s="59"/>
      <c r="R183" s="59"/>
      <c r="S183" s="72"/>
      <c r="T183" s="59"/>
      <c r="U183" s="59"/>
      <c r="V183" s="17" t="str">
        <f>IF(U183="","",VLOOKUP(U183,计分标准!$A$47:$C$55,3,0))</f>
        <v/>
      </c>
      <c r="W183" s="2"/>
      <c r="X183" s="2"/>
      <c r="Y183" s="72"/>
      <c r="Z183" s="2"/>
      <c r="AA183" s="2"/>
      <c r="AB183" s="2"/>
      <c r="AC183" s="78"/>
      <c r="AD183" s="78"/>
      <c r="AE183" s="44"/>
      <c r="AF183" s="17" t="str">
        <f>IF(OR(Z183="",AA183="",AB183=""),"",VLOOKUP(Z183,计分标准!$A$70:$B$73,2,0)*VLOOKUP(AA183,计分标准!$A$58:$C$61,3,0)*AB183/10)</f>
        <v/>
      </c>
      <c r="AG183" s="17" t="str">
        <f>IF(AC183="",AF183,VLOOKUP(AC183,计分标准!$A$64:$B$67,2,0)*AF183)</f>
        <v/>
      </c>
      <c r="AH183" s="17" t="str">
        <f t="shared" si="15"/>
        <v/>
      </c>
      <c r="AI183" s="2"/>
      <c r="AJ183" s="72"/>
      <c r="AK183" s="72"/>
      <c r="AL183" s="2"/>
      <c r="AM183" s="17" t="str">
        <f t="shared" si="16"/>
        <v/>
      </c>
      <c r="AN183" s="2"/>
      <c r="AO183" s="72"/>
      <c r="AP183" s="2"/>
      <c r="AQ183" s="2"/>
      <c r="AR183" s="17" t="str">
        <f t="shared" si="17"/>
        <v/>
      </c>
      <c r="AS183" s="2"/>
      <c r="AT183" s="72"/>
      <c r="AU183" s="2"/>
      <c r="AV183" s="2"/>
      <c r="AW183" s="2"/>
      <c r="AX183" s="19" t="str">
        <f>IF(OR(AU183="",AV183=""),"",INDEX(计分标准!$C$77:$E$81,MATCH(工作量统计!AU183,计分标准!$A$77:$A$81,0),MATCH(工作量统计!AV183,计分标准!$C$76:$E$76,0)))</f>
        <v/>
      </c>
      <c r="AY183" s="79" t="str">
        <f>IF(AW183="",AX183,AX183*INDEX(计分标准!$C$97:$I$101,MATCH(AU183,计分标准!$A$97:$A$101,0),MATCH(AW183,计分标准!$C$96:$I$96,0)))</f>
        <v/>
      </c>
      <c r="AZ183" s="17" t="str">
        <f t="shared" si="18"/>
        <v/>
      </c>
      <c r="BA183" s="38"/>
    </row>
    <row r="184" spans="1:53" s="4" customFormat="1" ht="21" customHeight="1">
      <c r="A184" s="2"/>
      <c r="B184" s="5"/>
      <c r="C184" s="2"/>
      <c r="D184" s="2"/>
      <c r="E184" s="2"/>
      <c r="F184" s="18" t="str">
        <f>IF(OR(D184="",E184=""),"",VLOOKUP(D184,计分标准!$A$2:$C$10,3,0)*VLOOKUP(E184,计分标准!$A$13:$C$19,3,0))</f>
        <v/>
      </c>
      <c r="G184" s="2"/>
      <c r="H184" s="72"/>
      <c r="I184" s="2"/>
      <c r="J184" s="2"/>
      <c r="K184" s="2"/>
      <c r="L184" s="19" t="str">
        <f>IF(OR(I184="",J184="",K184=""),"",VLOOKUP(I184,计分标准!$A$23:$C$31,3,0)*INDEX(计分标准!$B$35:$I$42,MATCH(工作量统计!J184,计分标准!$A$35:$A$42,0),MATCH(工作量统计!K184,计分标准!$B$34:$I$34,0))/100)</f>
        <v/>
      </c>
      <c r="M184" s="2"/>
      <c r="N184" s="2"/>
      <c r="O184" s="17" t="str">
        <f t="shared" si="13"/>
        <v/>
      </c>
      <c r="P184" s="17" t="str">
        <f t="shared" si="14"/>
        <v/>
      </c>
      <c r="Q184" s="59"/>
      <c r="R184" s="59"/>
      <c r="S184" s="72"/>
      <c r="T184" s="59"/>
      <c r="U184" s="59"/>
      <c r="V184" s="17" t="str">
        <f>IF(U184="","",VLOOKUP(U184,计分标准!$A$47:$C$55,3,0))</f>
        <v/>
      </c>
      <c r="W184" s="2"/>
      <c r="X184" s="2"/>
      <c r="Y184" s="72"/>
      <c r="Z184" s="2"/>
      <c r="AA184" s="2"/>
      <c r="AB184" s="2"/>
      <c r="AC184" s="78"/>
      <c r="AD184" s="78"/>
      <c r="AE184" s="44"/>
      <c r="AF184" s="17" t="str">
        <f>IF(OR(Z184="",AA184="",AB184=""),"",VLOOKUP(Z184,计分标准!$A$70:$B$73,2,0)*VLOOKUP(AA184,计分标准!$A$58:$C$61,3,0)*AB184/10)</f>
        <v/>
      </c>
      <c r="AG184" s="17" t="str">
        <f>IF(AC184="",AF184,VLOOKUP(AC184,计分标准!$A$64:$B$67,2,0)*AF184)</f>
        <v/>
      </c>
      <c r="AH184" s="17" t="str">
        <f t="shared" si="15"/>
        <v/>
      </c>
      <c r="AI184" s="2"/>
      <c r="AJ184" s="72"/>
      <c r="AK184" s="72"/>
      <c r="AL184" s="2"/>
      <c r="AM184" s="17" t="str">
        <f t="shared" si="16"/>
        <v/>
      </c>
      <c r="AN184" s="2"/>
      <c r="AO184" s="72"/>
      <c r="AP184" s="2"/>
      <c r="AQ184" s="2"/>
      <c r="AR184" s="17" t="str">
        <f t="shared" si="17"/>
        <v/>
      </c>
      <c r="AS184" s="2"/>
      <c r="AT184" s="72"/>
      <c r="AU184" s="2"/>
      <c r="AV184" s="2"/>
      <c r="AW184" s="2"/>
      <c r="AX184" s="19" t="str">
        <f>IF(OR(AU184="",AV184=""),"",INDEX(计分标准!$C$77:$E$81,MATCH(工作量统计!AU184,计分标准!$A$77:$A$81,0),MATCH(工作量统计!AV184,计分标准!$C$76:$E$76,0)))</f>
        <v/>
      </c>
      <c r="AY184" s="79" t="str">
        <f>IF(AW184="",AX184,AX184*INDEX(计分标准!$C$97:$I$101,MATCH(AU184,计分标准!$A$97:$A$101,0),MATCH(AW184,计分标准!$C$96:$I$96,0)))</f>
        <v/>
      </c>
      <c r="AZ184" s="17" t="str">
        <f t="shared" si="18"/>
        <v/>
      </c>
      <c r="BA184" s="38"/>
    </row>
    <row r="185" spans="1:53" s="4" customFormat="1" ht="21" customHeight="1">
      <c r="A185" s="2"/>
      <c r="B185" s="5"/>
      <c r="C185" s="2"/>
      <c r="D185" s="2"/>
      <c r="E185" s="2"/>
      <c r="F185" s="18" t="str">
        <f>IF(OR(D185="",E185=""),"",VLOOKUP(D185,计分标准!$A$2:$C$10,3,0)*VLOOKUP(E185,计分标准!$A$13:$C$19,3,0))</f>
        <v/>
      </c>
      <c r="G185" s="2"/>
      <c r="H185" s="72"/>
      <c r="I185" s="2"/>
      <c r="J185" s="2"/>
      <c r="K185" s="2"/>
      <c r="L185" s="19" t="str">
        <f>IF(OR(I185="",J185="",K185=""),"",VLOOKUP(I185,计分标准!$A$23:$C$31,3,0)*INDEX(计分标准!$B$35:$I$42,MATCH(工作量统计!J185,计分标准!$A$35:$A$42,0),MATCH(工作量统计!K185,计分标准!$B$34:$I$34,0))/100)</f>
        <v/>
      </c>
      <c r="M185" s="2"/>
      <c r="N185" s="2"/>
      <c r="O185" s="17" t="str">
        <f t="shared" si="13"/>
        <v/>
      </c>
      <c r="P185" s="17" t="str">
        <f t="shared" si="14"/>
        <v/>
      </c>
      <c r="Q185" s="59"/>
      <c r="R185" s="59"/>
      <c r="S185" s="72"/>
      <c r="T185" s="59"/>
      <c r="U185" s="59"/>
      <c r="V185" s="17" t="str">
        <f>IF(U185="","",VLOOKUP(U185,计分标准!$A$47:$C$55,3,0))</f>
        <v/>
      </c>
      <c r="W185" s="2"/>
      <c r="X185" s="2"/>
      <c r="Y185" s="72"/>
      <c r="Z185" s="2"/>
      <c r="AA185" s="2"/>
      <c r="AB185" s="2"/>
      <c r="AC185" s="78"/>
      <c r="AD185" s="78"/>
      <c r="AE185" s="44"/>
      <c r="AF185" s="17" t="str">
        <f>IF(OR(Z185="",AA185="",AB185=""),"",VLOOKUP(Z185,计分标准!$A$70:$B$73,2,0)*VLOOKUP(AA185,计分标准!$A$58:$C$61,3,0)*AB185/10)</f>
        <v/>
      </c>
      <c r="AG185" s="17" t="str">
        <f>IF(AC185="",AF185,VLOOKUP(AC185,计分标准!$A$64:$B$67,2,0)*AF185)</f>
        <v/>
      </c>
      <c r="AH185" s="17" t="str">
        <f t="shared" si="15"/>
        <v/>
      </c>
      <c r="AI185" s="2"/>
      <c r="AJ185" s="72"/>
      <c r="AK185" s="72"/>
      <c r="AL185" s="2"/>
      <c r="AM185" s="17" t="str">
        <f t="shared" si="16"/>
        <v/>
      </c>
      <c r="AN185" s="2"/>
      <c r="AO185" s="72"/>
      <c r="AP185" s="2"/>
      <c r="AQ185" s="2"/>
      <c r="AR185" s="17" t="str">
        <f t="shared" si="17"/>
        <v/>
      </c>
      <c r="AS185" s="2"/>
      <c r="AT185" s="72"/>
      <c r="AU185" s="2"/>
      <c r="AV185" s="2"/>
      <c r="AW185" s="2"/>
      <c r="AX185" s="19" t="str">
        <f>IF(OR(AU185="",AV185=""),"",INDEX(计分标准!$C$77:$E$81,MATCH(工作量统计!AU185,计分标准!$A$77:$A$81,0),MATCH(工作量统计!AV185,计分标准!$C$76:$E$76,0)))</f>
        <v/>
      </c>
      <c r="AY185" s="79" t="str">
        <f>IF(AW185="",AX185,AX185*INDEX(计分标准!$C$97:$I$101,MATCH(AU185,计分标准!$A$97:$A$101,0),MATCH(AW185,计分标准!$C$96:$I$96,0)))</f>
        <v/>
      </c>
      <c r="AZ185" s="17" t="str">
        <f t="shared" si="18"/>
        <v/>
      </c>
      <c r="BA185" s="38"/>
    </row>
    <row r="186" spans="1:53" s="4" customFormat="1" ht="21" customHeight="1">
      <c r="A186" s="2"/>
      <c r="B186" s="5"/>
      <c r="C186" s="2"/>
      <c r="D186" s="2"/>
      <c r="E186" s="2"/>
      <c r="F186" s="18" t="str">
        <f>IF(OR(D186="",E186=""),"",VLOOKUP(D186,计分标准!$A$2:$C$10,3,0)*VLOOKUP(E186,计分标准!$A$13:$C$19,3,0))</f>
        <v/>
      </c>
      <c r="G186" s="2"/>
      <c r="H186" s="72"/>
      <c r="I186" s="2"/>
      <c r="J186" s="2"/>
      <c r="K186" s="2"/>
      <c r="L186" s="19" t="str">
        <f>IF(OR(I186="",J186="",K186=""),"",VLOOKUP(I186,计分标准!$A$23:$C$31,3,0)*INDEX(计分标准!$B$35:$I$42,MATCH(工作量统计!J186,计分标准!$A$35:$A$42,0),MATCH(工作量统计!K186,计分标准!$B$34:$I$34,0))/100)</f>
        <v/>
      </c>
      <c r="M186" s="2"/>
      <c r="N186" s="2"/>
      <c r="O186" s="17" t="str">
        <f t="shared" si="13"/>
        <v/>
      </c>
      <c r="P186" s="17" t="str">
        <f t="shared" si="14"/>
        <v/>
      </c>
      <c r="Q186" s="59"/>
      <c r="R186" s="59"/>
      <c r="S186" s="72"/>
      <c r="T186" s="59"/>
      <c r="U186" s="59"/>
      <c r="V186" s="17" t="str">
        <f>IF(U186="","",VLOOKUP(U186,计分标准!$A$47:$C$55,3,0))</f>
        <v/>
      </c>
      <c r="W186" s="2"/>
      <c r="X186" s="2"/>
      <c r="Y186" s="72"/>
      <c r="Z186" s="2"/>
      <c r="AA186" s="2"/>
      <c r="AB186" s="2"/>
      <c r="AC186" s="78"/>
      <c r="AD186" s="78"/>
      <c r="AE186" s="44"/>
      <c r="AF186" s="17" t="str">
        <f>IF(OR(Z186="",AA186="",AB186=""),"",VLOOKUP(Z186,计分标准!$A$70:$B$73,2,0)*VLOOKUP(AA186,计分标准!$A$58:$C$61,3,0)*AB186/10)</f>
        <v/>
      </c>
      <c r="AG186" s="17" t="str">
        <f>IF(AC186="",AF186,VLOOKUP(AC186,计分标准!$A$64:$B$67,2,0)*AF186)</f>
        <v/>
      </c>
      <c r="AH186" s="17" t="str">
        <f t="shared" si="15"/>
        <v/>
      </c>
      <c r="AI186" s="2"/>
      <c r="AJ186" s="72"/>
      <c r="AK186" s="72"/>
      <c r="AL186" s="2"/>
      <c r="AM186" s="17" t="str">
        <f t="shared" si="16"/>
        <v/>
      </c>
      <c r="AN186" s="2"/>
      <c r="AO186" s="72"/>
      <c r="AP186" s="2"/>
      <c r="AQ186" s="2"/>
      <c r="AR186" s="17" t="str">
        <f t="shared" si="17"/>
        <v/>
      </c>
      <c r="AS186" s="2"/>
      <c r="AT186" s="72"/>
      <c r="AU186" s="2"/>
      <c r="AV186" s="2"/>
      <c r="AW186" s="2"/>
      <c r="AX186" s="19" t="str">
        <f>IF(OR(AU186="",AV186=""),"",INDEX(计分标准!$C$77:$E$81,MATCH(工作量统计!AU186,计分标准!$A$77:$A$81,0),MATCH(工作量统计!AV186,计分标准!$C$76:$E$76,0)))</f>
        <v/>
      </c>
      <c r="AY186" s="79" t="str">
        <f>IF(AW186="",AX186,AX186*INDEX(计分标准!$C$97:$I$101,MATCH(AU186,计分标准!$A$97:$A$101,0),MATCH(AW186,计分标准!$C$96:$I$96,0)))</f>
        <v/>
      </c>
      <c r="AZ186" s="17" t="str">
        <f t="shared" si="18"/>
        <v/>
      </c>
      <c r="BA186" s="38"/>
    </row>
    <row r="187" spans="1:53" s="4" customFormat="1" ht="21" customHeight="1">
      <c r="A187" s="2"/>
      <c r="B187" s="5"/>
      <c r="C187" s="2"/>
      <c r="D187" s="2"/>
      <c r="E187" s="2"/>
      <c r="F187" s="18" t="str">
        <f>IF(OR(D187="",E187=""),"",VLOOKUP(D187,计分标准!$A$2:$C$10,3,0)*VLOOKUP(E187,计分标准!$A$13:$C$19,3,0))</f>
        <v/>
      </c>
      <c r="G187" s="2"/>
      <c r="H187" s="72"/>
      <c r="I187" s="2"/>
      <c r="J187" s="2"/>
      <c r="K187" s="2"/>
      <c r="L187" s="19" t="str">
        <f>IF(OR(I187="",J187="",K187=""),"",VLOOKUP(I187,计分标准!$A$23:$C$31,3,0)*INDEX(计分标准!$B$35:$I$42,MATCH(工作量统计!J187,计分标准!$A$35:$A$42,0),MATCH(工作量统计!K187,计分标准!$B$34:$I$34,0))/100)</f>
        <v/>
      </c>
      <c r="M187" s="2"/>
      <c r="N187" s="2"/>
      <c r="O187" s="17" t="str">
        <f t="shared" si="13"/>
        <v/>
      </c>
      <c r="P187" s="17" t="str">
        <f t="shared" si="14"/>
        <v/>
      </c>
      <c r="Q187" s="59"/>
      <c r="R187" s="59"/>
      <c r="S187" s="72"/>
      <c r="T187" s="59"/>
      <c r="U187" s="59"/>
      <c r="V187" s="17" t="str">
        <f>IF(U187="","",VLOOKUP(U187,计分标准!$A$47:$C$55,3,0))</f>
        <v/>
      </c>
      <c r="W187" s="2"/>
      <c r="X187" s="2"/>
      <c r="Y187" s="72"/>
      <c r="Z187" s="2"/>
      <c r="AA187" s="2"/>
      <c r="AB187" s="2"/>
      <c r="AC187" s="78"/>
      <c r="AD187" s="78"/>
      <c r="AE187" s="44"/>
      <c r="AF187" s="17" t="str">
        <f>IF(OR(Z187="",AA187="",AB187=""),"",VLOOKUP(Z187,计分标准!$A$70:$B$73,2,0)*VLOOKUP(AA187,计分标准!$A$58:$C$61,3,0)*AB187/10)</f>
        <v/>
      </c>
      <c r="AG187" s="17" t="str">
        <f>IF(AC187="",AF187,VLOOKUP(AC187,计分标准!$A$64:$B$67,2,0)*AF187)</f>
        <v/>
      </c>
      <c r="AH187" s="17" t="str">
        <f t="shared" si="15"/>
        <v/>
      </c>
      <c r="AI187" s="2"/>
      <c r="AJ187" s="72"/>
      <c r="AK187" s="72"/>
      <c r="AL187" s="2"/>
      <c r="AM187" s="17" t="str">
        <f t="shared" si="16"/>
        <v/>
      </c>
      <c r="AN187" s="2"/>
      <c r="AO187" s="72"/>
      <c r="AP187" s="2"/>
      <c r="AQ187" s="2"/>
      <c r="AR187" s="17" t="str">
        <f t="shared" si="17"/>
        <v/>
      </c>
      <c r="AS187" s="2"/>
      <c r="AT187" s="72"/>
      <c r="AU187" s="2"/>
      <c r="AV187" s="2"/>
      <c r="AW187" s="2"/>
      <c r="AX187" s="19" t="str">
        <f>IF(OR(AU187="",AV187=""),"",INDEX(计分标准!$C$77:$E$81,MATCH(工作量统计!AU187,计分标准!$A$77:$A$81,0),MATCH(工作量统计!AV187,计分标准!$C$76:$E$76,0)))</f>
        <v/>
      </c>
      <c r="AY187" s="79" t="str">
        <f>IF(AW187="",AX187,AX187*INDEX(计分标准!$C$97:$I$101,MATCH(AU187,计分标准!$A$97:$A$101,0),MATCH(AW187,计分标准!$C$96:$I$96,0)))</f>
        <v/>
      </c>
      <c r="AZ187" s="17" t="str">
        <f t="shared" si="18"/>
        <v/>
      </c>
      <c r="BA187" s="38"/>
    </row>
    <row r="188" spans="1:53" s="4" customFormat="1" ht="21" customHeight="1">
      <c r="A188" s="2"/>
      <c r="B188" s="5"/>
      <c r="C188" s="2"/>
      <c r="D188" s="2"/>
      <c r="E188" s="2"/>
      <c r="F188" s="18" t="str">
        <f>IF(OR(D188="",E188=""),"",VLOOKUP(D188,计分标准!$A$2:$C$10,3,0)*VLOOKUP(E188,计分标准!$A$13:$C$19,3,0))</f>
        <v/>
      </c>
      <c r="G188" s="2"/>
      <c r="H188" s="72"/>
      <c r="I188" s="2"/>
      <c r="J188" s="2"/>
      <c r="K188" s="2"/>
      <c r="L188" s="19" t="str">
        <f>IF(OR(I188="",J188="",K188=""),"",VLOOKUP(I188,计分标准!$A$23:$C$31,3,0)*INDEX(计分标准!$B$35:$I$42,MATCH(工作量统计!J188,计分标准!$A$35:$A$42,0),MATCH(工作量统计!K188,计分标准!$B$34:$I$34,0))/100)</f>
        <v/>
      </c>
      <c r="M188" s="2"/>
      <c r="N188" s="2"/>
      <c r="O188" s="17" t="str">
        <f t="shared" si="13"/>
        <v/>
      </c>
      <c r="P188" s="17" t="str">
        <f t="shared" si="14"/>
        <v/>
      </c>
      <c r="Q188" s="59"/>
      <c r="R188" s="59"/>
      <c r="S188" s="72"/>
      <c r="T188" s="59"/>
      <c r="U188" s="59"/>
      <c r="V188" s="17" t="str">
        <f>IF(U188="","",VLOOKUP(U188,计分标准!$A$47:$C$55,3,0))</f>
        <v/>
      </c>
      <c r="W188" s="2"/>
      <c r="X188" s="2"/>
      <c r="Y188" s="72"/>
      <c r="Z188" s="2"/>
      <c r="AA188" s="2"/>
      <c r="AB188" s="2"/>
      <c r="AC188" s="78"/>
      <c r="AD188" s="78"/>
      <c r="AE188" s="44"/>
      <c r="AF188" s="17" t="str">
        <f>IF(OR(Z188="",AA188="",AB188=""),"",VLOOKUP(Z188,计分标准!$A$70:$B$73,2,0)*VLOOKUP(AA188,计分标准!$A$58:$C$61,3,0)*AB188/10)</f>
        <v/>
      </c>
      <c r="AG188" s="17" t="str">
        <f>IF(AC188="",AF188,VLOOKUP(AC188,计分标准!$A$64:$B$67,2,0)*AF188)</f>
        <v/>
      </c>
      <c r="AH188" s="17" t="str">
        <f t="shared" si="15"/>
        <v/>
      </c>
      <c r="AI188" s="2"/>
      <c r="AJ188" s="72"/>
      <c r="AK188" s="72"/>
      <c r="AL188" s="2"/>
      <c r="AM188" s="17" t="str">
        <f t="shared" si="16"/>
        <v/>
      </c>
      <c r="AN188" s="2"/>
      <c r="AO188" s="72"/>
      <c r="AP188" s="2"/>
      <c r="AQ188" s="2"/>
      <c r="AR188" s="17" t="str">
        <f t="shared" si="17"/>
        <v/>
      </c>
      <c r="AS188" s="2"/>
      <c r="AT188" s="72"/>
      <c r="AU188" s="2"/>
      <c r="AV188" s="2"/>
      <c r="AW188" s="2"/>
      <c r="AX188" s="19" t="str">
        <f>IF(OR(AU188="",AV188=""),"",INDEX(计分标准!$C$77:$E$81,MATCH(工作量统计!AU188,计分标准!$A$77:$A$81,0),MATCH(工作量统计!AV188,计分标准!$C$76:$E$76,0)))</f>
        <v/>
      </c>
      <c r="AY188" s="79" t="str">
        <f>IF(AW188="",AX188,AX188*INDEX(计分标准!$C$97:$I$101,MATCH(AU188,计分标准!$A$97:$A$101,0),MATCH(AW188,计分标准!$C$96:$I$96,0)))</f>
        <v/>
      </c>
      <c r="AZ188" s="17" t="str">
        <f t="shared" si="18"/>
        <v/>
      </c>
      <c r="BA188" s="38"/>
    </row>
    <row r="189" spans="1:53" s="4" customFormat="1" ht="21" customHeight="1">
      <c r="A189" s="2"/>
      <c r="B189" s="5"/>
      <c r="C189" s="2"/>
      <c r="D189" s="2"/>
      <c r="E189" s="2"/>
      <c r="F189" s="18" t="str">
        <f>IF(OR(D189="",E189=""),"",VLOOKUP(D189,计分标准!$A$2:$C$10,3,0)*VLOOKUP(E189,计分标准!$A$13:$C$19,3,0))</f>
        <v/>
      </c>
      <c r="G189" s="2"/>
      <c r="H189" s="72"/>
      <c r="I189" s="2"/>
      <c r="J189" s="2"/>
      <c r="K189" s="2"/>
      <c r="L189" s="19" t="str">
        <f>IF(OR(I189="",J189="",K189=""),"",VLOOKUP(I189,计分标准!$A$23:$C$31,3,0)*INDEX(计分标准!$B$35:$I$42,MATCH(工作量统计!J189,计分标准!$A$35:$A$42,0),MATCH(工作量统计!K189,计分标准!$B$34:$I$34,0))/100)</f>
        <v/>
      </c>
      <c r="M189" s="2"/>
      <c r="N189" s="2"/>
      <c r="O189" s="17" t="str">
        <f t="shared" si="13"/>
        <v/>
      </c>
      <c r="P189" s="17" t="str">
        <f t="shared" si="14"/>
        <v/>
      </c>
      <c r="Q189" s="59"/>
      <c r="R189" s="59"/>
      <c r="S189" s="72"/>
      <c r="T189" s="59"/>
      <c r="U189" s="59"/>
      <c r="V189" s="17" t="str">
        <f>IF(U189="","",VLOOKUP(U189,计分标准!$A$47:$C$55,3,0))</f>
        <v/>
      </c>
      <c r="W189" s="2"/>
      <c r="X189" s="2"/>
      <c r="Y189" s="72"/>
      <c r="Z189" s="2"/>
      <c r="AA189" s="2"/>
      <c r="AB189" s="2"/>
      <c r="AC189" s="78"/>
      <c r="AD189" s="78"/>
      <c r="AE189" s="44"/>
      <c r="AF189" s="17" t="str">
        <f>IF(OR(Z189="",AA189="",AB189=""),"",VLOOKUP(Z189,计分标准!$A$70:$B$73,2,0)*VLOOKUP(AA189,计分标准!$A$58:$C$61,3,0)*AB189/10)</f>
        <v/>
      </c>
      <c r="AG189" s="17" t="str">
        <f>IF(AC189="",AF189,VLOOKUP(AC189,计分标准!$A$64:$B$67,2,0)*AF189)</f>
        <v/>
      </c>
      <c r="AH189" s="17" t="str">
        <f t="shared" si="15"/>
        <v/>
      </c>
      <c r="AI189" s="2"/>
      <c r="AJ189" s="72"/>
      <c r="AK189" s="72"/>
      <c r="AL189" s="2"/>
      <c r="AM189" s="17" t="str">
        <f t="shared" si="16"/>
        <v/>
      </c>
      <c r="AN189" s="2"/>
      <c r="AO189" s="72"/>
      <c r="AP189" s="2"/>
      <c r="AQ189" s="2"/>
      <c r="AR189" s="17" t="str">
        <f t="shared" si="17"/>
        <v/>
      </c>
      <c r="AS189" s="2"/>
      <c r="AT189" s="72"/>
      <c r="AU189" s="2"/>
      <c r="AV189" s="2"/>
      <c r="AW189" s="2"/>
      <c r="AX189" s="19" t="str">
        <f>IF(OR(AU189="",AV189=""),"",INDEX(计分标准!$C$77:$E$81,MATCH(工作量统计!AU189,计分标准!$A$77:$A$81,0),MATCH(工作量统计!AV189,计分标准!$C$76:$E$76,0)))</f>
        <v/>
      </c>
      <c r="AY189" s="79" t="str">
        <f>IF(AW189="",AX189,AX189*INDEX(计分标准!$C$97:$I$101,MATCH(AU189,计分标准!$A$97:$A$101,0),MATCH(AW189,计分标准!$C$96:$I$96,0)))</f>
        <v/>
      </c>
      <c r="AZ189" s="17" t="str">
        <f t="shared" si="18"/>
        <v/>
      </c>
      <c r="BA189" s="38"/>
    </row>
    <row r="190" spans="1:53" s="4" customFormat="1" ht="21" customHeight="1">
      <c r="A190" s="2"/>
      <c r="B190" s="5"/>
      <c r="C190" s="2"/>
      <c r="D190" s="2"/>
      <c r="E190" s="2"/>
      <c r="F190" s="18" t="str">
        <f>IF(OR(D190="",E190=""),"",VLOOKUP(D190,计分标准!$A$2:$C$10,3,0)*VLOOKUP(E190,计分标准!$A$13:$C$19,3,0))</f>
        <v/>
      </c>
      <c r="G190" s="2"/>
      <c r="H190" s="72"/>
      <c r="I190" s="2"/>
      <c r="J190" s="2"/>
      <c r="K190" s="2"/>
      <c r="L190" s="19" t="str">
        <f>IF(OR(I190="",J190="",K190=""),"",VLOOKUP(I190,计分标准!$A$23:$C$31,3,0)*INDEX(计分标准!$B$35:$I$42,MATCH(工作量统计!J190,计分标准!$A$35:$A$42,0),MATCH(工作量统计!K190,计分标准!$B$34:$I$34,0))/100)</f>
        <v/>
      </c>
      <c r="M190" s="2"/>
      <c r="N190" s="2"/>
      <c r="O190" s="17" t="str">
        <f t="shared" si="13"/>
        <v/>
      </c>
      <c r="P190" s="17" t="str">
        <f t="shared" si="14"/>
        <v/>
      </c>
      <c r="Q190" s="59"/>
      <c r="R190" s="59"/>
      <c r="S190" s="72"/>
      <c r="T190" s="59"/>
      <c r="U190" s="59"/>
      <c r="V190" s="17" t="str">
        <f>IF(U190="","",VLOOKUP(U190,计分标准!$A$47:$C$55,3,0))</f>
        <v/>
      </c>
      <c r="W190" s="2"/>
      <c r="X190" s="2"/>
      <c r="Y190" s="72"/>
      <c r="Z190" s="2"/>
      <c r="AA190" s="2"/>
      <c r="AB190" s="2"/>
      <c r="AC190" s="78"/>
      <c r="AD190" s="78"/>
      <c r="AE190" s="44"/>
      <c r="AF190" s="17" t="str">
        <f>IF(OR(Z190="",AA190="",AB190=""),"",VLOOKUP(Z190,计分标准!$A$70:$B$73,2,0)*VLOOKUP(AA190,计分标准!$A$58:$C$61,3,0)*AB190/10)</f>
        <v/>
      </c>
      <c r="AG190" s="17" t="str">
        <f>IF(AC190="",AF190,VLOOKUP(AC190,计分标准!$A$64:$B$67,2,0)*AF190)</f>
        <v/>
      </c>
      <c r="AH190" s="17" t="str">
        <f t="shared" si="15"/>
        <v/>
      </c>
      <c r="AI190" s="2"/>
      <c r="AJ190" s="72"/>
      <c r="AK190" s="72"/>
      <c r="AL190" s="2"/>
      <c r="AM190" s="17" t="str">
        <f t="shared" si="16"/>
        <v/>
      </c>
      <c r="AN190" s="2"/>
      <c r="AO190" s="72"/>
      <c r="AP190" s="2"/>
      <c r="AQ190" s="2"/>
      <c r="AR190" s="17" t="str">
        <f t="shared" si="17"/>
        <v/>
      </c>
      <c r="AS190" s="2"/>
      <c r="AT190" s="72"/>
      <c r="AU190" s="2"/>
      <c r="AV190" s="2"/>
      <c r="AW190" s="2"/>
      <c r="AX190" s="19" t="str">
        <f>IF(OR(AU190="",AV190=""),"",INDEX(计分标准!$C$77:$E$81,MATCH(工作量统计!AU190,计分标准!$A$77:$A$81,0),MATCH(工作量统计!AV190,计分标准!$C$76:$E$76,0)))</f>
        <v/>
      </c>
      <c r="AY190" s="79" t="str">
        <f>IF(AW190="",AX190,AX190*INDEX(计分标准!$C$97:$I$101,MATCH(AU190,计分标准!$A$97:$A$101,0),MATCH(AW190,计分标准!$C$96:$I$96,0)))</f>
        <v/>
      </c>
      <c r="AZ190" s="17" t="str">
        <f t="shared" si="18"/>
        <v/>
      </c>
      <c r="BA190" s="38"/>
    </row>
    <row r="191" spans="1:53" s="4" customFormat="1" ht="21" customHeight="1">
      <c r="A191" s="2"/>
      <c r="B191" s="5"/>
      <c r="C191" s="2"/>
      <c r="D191" s="2"/>
      <c r="E191" s="2"/>
      <c r="F191" s="18" t="str">
        <f>IF(OR(D191="",E191=""),"",VLOOKUP(D191,计分标准!$A$2:$C$10,3,0)*VLOOKUP(E191,计分标准!$A$13:$C$19,3,0))</f>
        <v/>
      </c>
      <c r="G191" s="2"/>
      <c r="H191" s="72"/>
      <c r="I191" s="2"/>
      <c r="J191" s="2"/>
      <c r="K191" s="2"/>
      <c r="L191" s="19" t="str">
        <f>IF(OR(I191="",J191="",K191=""),"",VLOOKUP(I191,计分标准!$A$23:$C$31,3,0)*INDEX(计分标准!$B$35:$I$42,MATCH(工作量统计!J191,计分标准!$A$35:$A$42,0),MATCH(工作量统计!K191,计分标准!$B$34:$I$34,0))/100)</f>
        <v/>
      </c>
      <c r="M191" s="2"/>
      <c r="N191" s="2"/>
      <c r="O191" s="17" t="str">
        <f t="shared" si="13"/>
        <v/>
      </c>
      <c r="P191" s="17" t="str">
        <f t="shared" si="14"/>
        <v/>
      </c>
      <c r="Q191" s="59"/>
      <c r="R191" s="59"/>
      <c r="S191" s="72"/>
      <c r="T191" s="59"/>
      <c r="U191" s="59"/>
      <c r="V191" s="17" t="str">
        <f>IF(U191="","",VLOOKUP(U191,计分标准!$A$47:$C$55,3,0))</f>
        <v/>
      </c>
      <c r="W191" s="2"/>
      <c r="X191" s="2"/>
      <c r="Y191" s="72"/>
      <c r="Z191" s="2"/>
      <c r="AA191" s="2"/>
      <c r="AB191" s="2"/>
      <c r="AC191" s="78"/>
      <c r="AD191" s="78"/>
      <c r="AE191" s="44"/>
      <c r="AF191" s="17" t="str">
        <f>IF(OR(Z191="",AA191="",AB191=""),"",VLOOKUP(Z191,计分标准!$A$70:$B$73,2,0)*VLOOKUP(AA191,计分标准!$A$58:$C$61,3,0)*AB191/10)</f>
        <v/>
      </c>
      <c r="AG191" s="17" t="str">
        <f>IF(AC191="",AF191,VLOOKUP(AC191,计分标准!$A$64:$B$67,2,0)*AF191)</f>
        <v/>
      </c>
      <c r="AH191" s="17" t="str">
        <f t="shared" si="15"/>
        <v/>
      </c>
      <c r="AI191" s="2"/>
      <c r="AJ191" s="72"/>
      <c r="AK191" s="72"/>
      <c r="AL191" s="2"/>
      <c r="AM191" s="17" t="str">
        <f t="shared" si="16"/>
        <v/>
      </c>
      <c r="AN191" s="2"/>
      <c r="AO191" s="72"/>
      <c r="AP191" s="2"/>
      <c r="AQ191" s="2"/>
      <c r="AR191" s="17" t="str">
        <f t="shared" si="17"/>
        <v/>
      </c>
      <c r="AS191" s="2"/>
      <c r="AT191" s="72"/>
      <c r="AU191" s="2"/>
      <c r="AV191" s="2"/>
      <c r="AW191" s="2"/>
      <c r="AX191" s="19" t="str">
        <f>IF(OR(AU191="",AV191=""),"",INDEX(计分标准!$C$77:$E$81,MATCH(工作量统计!AU191,计分标准!$A$77:$A$81,0),MATCH(工作量统计!AV191,计分标准!$C$76:$E$76,0)))</f>
        <v/>
      </c>
      <c r="AY191" s="79" t="str">
        <f>IF(AW191="",AX191,AX191*INDEX(计分标准!$C$97:$I$101,MATCH(AU191,计分标准!$A$97:$A$101,0),MATCH(AW191,计分标准!$C$96:$I$96,0)))</f>
        <v/>
      </c>
      <c r="AZ191" s="17" t="str">
        <f t="shared" si="18"/>
        <v/>
      </c>
      <c r="BA191" s="38"/>
    </row>
    <row r="192" spans="1:53" s="4" customFormat="1" ht="21" customHeight="1">
      <c r="A192" s="2"/>
      <c r="B192" s="5"/>
      <c r="C192" s="2"/>
      <c r="D192" s="2"/>
      <c r="E192" s="2"/>
      <c r="F192" s="18" t="str">
        <f>IF(OR(D192="",E192=""),"",VLOOKUP(D192,计分标准!$A$2:$C$10,3,0)*VLOOKUP(E192,计分标准!$A$13:$C$19,3,0))</f>
        <v/>
      </c>
      <c r="G192" s="2"/>
      <c r="H192" s="72"/>
      <c r="I192" s="2"/>
      <c r="J192" s="2"/>
      <c r="K192" s="2"/>
      <c r="L192" s="19" t="str">
        <f>IF(OR(I192="",J192="",K192=""),"",VLOOKUP(I192,计分标准!$A$23:$C$31,3,0)*INDEX(计分标准!$B$35:$I$42,MATCH(工作量统计!J192,计分标准!$A$35:$A$42,0),MATCH(工作量统计!K192,计分标准!$B$34:$I$34,0))/100)</f>
        <v/>
      </c>
      <c r="M192" s="2"/>
      <c r="N192" s="2"/>
      <c r="O192" s="17" t="str">
        <f t="shared" si="13"/>
        <v/>
      </c>
      <c r="P192" s="17" t="str">
        <f t="shared" si="14"/>
        <v/>
      </c>
      <c r="Q192" s="59"/>
      <c r="R192" s="59"/>
      <c r="S192" s="72"/>
      <c r="T192" s="59"/>
      <c r="U192" s="59"/>
      <c r="V192" s="17" t="str">
        <f>IF(U192="","",VLOOKUP(U192,计分标准!$A$47:$C$55,3,0))</f>
        <v/>
      </c>
      <c r="W192" s="2"/>
      <c r="X192" s="2"/>
      <c r="Y192" s="72"/>
      <c r="Z192" s="2"/>
      <c r="AA192" s="2"/>
      <c r="AB192" s="2"/>
      <c r="AC192" s="78"/>
      <c r="AD192" s="78"/>
      <c r="AE192" s="44"/>
      <c r="AF192" s="17" t="str">
        <f>IF(OR(Z192="",AA192="",AB192=""),"",VLOOKUP(Z192,计分标准!$A$70:$B$73,2,0)*VLOOKUP(AA192,计分标准!$A$58:$C$61,3,0)*AB192/10)</f>
        <v/>
      </c>
      <c r="AG192" s="17" t="str">
        <f>IF(AC192="",AF192,VLOOKUP(AC192,计分标准!$A$64:$B$67,2,0)*AF192)</f>
        <v/>
      </c>
      <c r="AH192" s="17" t="str">
        <f t="shared" si="15"/>
        <v/>
      </c>
      <c r="AI192" s="2"/>
      <c r="AJ192" s="72"/>
      <c r="AK192" s="72"/>
      <c r="AL192" s="2"/>
      <c r="AM192" s="17" t="str">
        <f t="shared" si="16"/>
        <v/>
      </c>
      <c r="AN192" s="2"/>
      <c r="AO192" s="72"/>
      <c r="AP192" s="2"/>
      <c r="AQ192" s="2"/>
      <c r="AR192" s="17" t="str">
        <f t="shared" si="17"/>
        <v/>
      </c>
      <c r="AS192" s="2"/>
      <c r="AT192" s="72"/>
      <c r="AU192" s="2"/>
      <c r="AV192" s="2"/>
      <c r="AW192" s="2"/>
      <c r="AX192" s="19" t="str">
        <f>IF(OR(AU192="",AV192=""),"",INDEX(计分标准!$C$77:$E$81,MATCH(工作量统计!AU192,计分标准!$A$77:$A$81,0),MATCH(工作量统计!AV192,计分标准!$C$76:$E$76,0)))</f>
        <v/>
      </c>
      <c r="AY192" s="79" t="str">
        <f>IF(AW192="",AX192,AX192*INDEX(计分标准!$C$97:$I$101,MATCH(AU192,计分标准!$A$97:$A$101,0),MATCH(AW192,计分标准!$C$96:$I$96,0)))</f>
        <v/>
      </c>
      <c r="AZ192" s="17" t="str">
        <f t="shared" si="18"/>
        <v/>
      </c>
      <c r="BA192" s="38"/>
    </row>
    <row r="193" spans="1:53" s="4" customFormat="1" ht="21" customHeight="1">
      <c r="A193" s="2"/>
      <c r="B193" s="5"/>
      <c r="C193" s="2"/>
      <c r="D193" s="2"/>
      <c r="E193" s="2"/>
      <c r="F193" s="18" t="str">
        <f>IF(OR(D193="",E193=""),"",VLOOKUP(D193,计分标准!$A$2:$C$10,3,0)*VLOOKUP(E193,计分标准!$A$13:$C$19,3,0))</f>
        <v/>
      </c>
      <c r="G193" s="2"/>
      <c r="H193" s="72"/>
      <c r="I193" s="2"/>
      <c r="J193" s="2"/>
      <c r="K193" s="2"/>
      <c r="L193" s="19" t="str">
        <f>IF(OR(I193="",J193="",K193=""),"",VLOOKUP(I193,计分标准!$A$23:$C$31,3,0)*INDEX(计分标准!$B$35:$I$42,MATCH(工作量统计!J193,计分标准!$A$35:$A$42,0),MATCH(工作量统计!K193,计分标准!$B$34:$I$34,0))/100)</f>
        <v/>
      </c>
      <c r="M193" s="2"/>
      <c r="N193" s="2"/>
      <c r="O193" s="17" t="str">
        <f t="shared" si="13"/>
        <v/>
      </c>
      <c r="P193" s="17" t="str">
        <f t="shared" si="14"/>
        <v/>
      </c>
      <c r="Q193" s="59"/>
      <c r="R193" s="59"/>
      <c r="S193" s="72"/>
      <c r="T193" s="59"/>
      <c r="U193" s="59"/>
      <c r="V193" s="17" t="str">
        <f>IF(U193="","",VLOOKUP(U193,计分标准!$A$47:$C$55,3,0))</f>
        <v/>
      </c>
      <c r="W193" s="2"/>
      <c r="X193" s="2"/>
      <c r="Y193" s="72"/>
      <c r="Z193" s="2"/>
      <c r="AA193" s="2"/>
      <c r="AB193" s="2"/>
      <c r="AC193" s="78"/>
      <c r="AD193" s="78"/>
      <c r="AE193" s="44"/>
      <c r="AF193" s="17" t="str">
        <f>IF(OR(Z193="",AA193="",AB193=""),"",VLOOKUP(Z193,计分标准!$A$70:$B$73,2,0)*VLOOKUP(AA193,计分标准!$A$58:$C$61,3,0)*AB193/10)</f>
        <v/>
      </c>
      <c r="AG193" s="17" t="str">
        <f>IF(AC193="",AF193,VLOOKUP(AC193,计分标准!$A$64:$B$67,2,0)*AF193)</f>
        <v/>
      </c>
      <c r="AH193" s="17" t="str">
        <f t="shared" si="15"/>
        <v/>
      </c>
      <c r="AI193" s="2"/>
      <c r="AJ193" s="72"/>
      <c r="AK193" s="72"/>
      <c r="AL193" s="2"/>
      <c r="AM193" s="17" t="str">
        <f t="shared" si="16"/>
        <v/>
      </c>
      <c r="AN193" s="2"/>
      <c r="AO193" s="72"/>
      <c r="AP193" s="2"/>
      <c r="AQ193" s="2"/>
      <c r="AR193" s="17" t="str">
        <f t="shared" si="17"/>
        <v/>
      </c>
      <c r="AS193" s="2"/>
      <c r="AT193" s="72"/>
      <c r="AU193" s="2"/>
      <c r="AV193" s="2"/>
      <c r="AW193" s="2"/>
      <c r="AX193" s="19" t="str">
        <f>IF(OR(AU193="",AV193=""),"",INDEX(计分标准!$C$77:$E$81,MATCH(工作量统计!AU193,计分标准!$A$77:$A$81,0),MATCH(工作量统计!AV193,计分标准!$C$76:$E$76,0)))</f>
        <v/>
      </c>
      <c r="AY193" s="79" t="str">
        <f>IF(AW193="",AX193,AX193*INDEX(计分标准!$C$97:$I$101,MATCH(AU193,计分标准!$A$97:$A$101,0),MATCH(AW193,计分标准!$C$96:$I$96,0)))</f>
        <v/>
      </c>
      <c r="AZ193" s="17" t="str">
        <f t="shared" si="18"/>
        <v/>
      </c>
      <c r="BA193" s="38"/>
    </row>
    <row r="194" spans="1:53" s="4" customFormat="1" ht="21" customHeight="1">
      <c r="A194" s="2"/>
      <c r="B194" s="5"/>
      <c r="C194" s="2"/>
      <c r="D194" s="2"/>
      <c r="E194" s="2"/>
      <c r="F194" s="18" t="str">
        <f>IF(OR(D194="",E194=""),"",VLOOKUP(D194,计分标准!$A$2:$C$10,3,0)*VLOOKUP(E194,计分标准!$A$13:$C$19,3,0))</f>
        <v/>
      </c>
      <c r="G194" s="2"/>
      <c r="H194" s="72"/>
      <c r="I194" s="2"/>
      <c r="J194" s="2"/>
      <c r="K194" s="2"/>
      <c r="L194" s="19" t="str">
        <f>IF(OR(I194="",J194="",K194=""),"",VLOOKUP(I194,计分标准!$A$23:$C$31,3,0)*INDEX(计分标准!$B$35:$I$42,MATCH(工作量统计!J194,计分标准!$A$35:$A$42,0),MATCH(工作量统计!K194,计分标准!$B$34:$I$34,0))/100)</f>
        <v/>
      </c>
      <c r="M194" s="2"/>
      <c r="N194" s="2"/>
      <c r="O194" s="17" t="str">
        <f t="shared" si="13"/>
        <v/>
      </c>
      <c r="P194" s="17" t="str">
        <f t="shared" si="14"/>
        <v/>
      </c>
      <c r="Q194" s="59"/>
      <c r="R194" s="59"/>
      <c r="S194" s="72"/>
      <c r="T194" s="59"/>
      <c r="U194" s="59"/>
      <c r="V194" s="17" t="str">
        <f>IF(U194="","",VLOOKUP(U194,计分标准!$A$47:$C$55,3,0))</f>
        <v/>
      </c>
      <c r="W194" s="2"/>
      <c r="X194" s="2"/>
      <c r="Y194" s="72"/>
      <c r="Z194" s="2"/>
      <c r="AA194" s="2"/>
      <c r="AB194" s="2"/>
      <c r="AC194" s="78"/>
      <c r="AD194" s="78"/>
      <c r="AE194" s="44"/>
      <c r="AF194" s="17" t="str">
        <f>IF(OR(Z194="",AA194="",AB194=""),"",VLOOKUP(Z194,计分标准!$A$70:$B$73,2,0)*VLOOKUP(AA194,计分标准!$A$58:$C$61,3,0)*AB194/10)</f>
        <v/>
      </c>
      <c r="AG194" s="17" t="str">
        <f>IF(AC194="",AF194,VLOOKUP(AC194,计分标准!$A$64:$B$67,2,0)*AF194)</f>
        <v/>
      </c>
      <c r="AH194" s="17" t="str">
        <f t="shared" si="15"/>
        <v/>
      </c>
      <c r="AI194" s="2"/>
      <c r="AJ194" s="72"/>
      <c r="AK194" s="72"/>
      <c r="AL194" s="2"/>
      <c r="AM194" s="17" t="str">
        <f t="shared" si="16"/>
        <v/>
      </c>
      <c r="AN194" s="2"/>
      <c r="AO194" s="72"/>
      <c r="AP194" s="2"/>
      <c r="AQ194" s="2"/>
      <c r="AR194" s="17" t="str">
        <f t="shared" si="17"/>
        <v/>
      </c>
      <c r="AS194" s="2"/>
      <c r="AT194" s="72"/>
      <c r="AU194" s="2"/>
      <c r="AV194" s="2"/>
      <c r="AW194" s="2"/>
      <c r="AX194" s="19" t="str">
        <f>IF(OR(AU194="",AV194=""),"",INDEX(计分标准!$C$77:$E$81,MATCH(工作量统计!AU194,计分标准!$A$77:$A$81,0),MATCH(工作量统计!AV194,计分标准!$C$76:$E$76,0)))</f>
        <v/>
      </c>
      <c r="AY194" s="79" t="str">
        <f>IF(AW194="",AX194,AX194*INDEX(计分标准!$C$97:$I$101,MATCH(AU194,计分标准!$A$97:$A$101,0),MATCH(AW194,计分标准!$C$96:$I$96,0)))</f>
        <v/>
      </c>
      <c r="AZ194" s="17" t="str">
        <f t="shared" si="18"/>
        <v/>
      </c>
      <c r="BA194" s="38"/>
    </row>
    <row r="195" spans="1:53" s="4" customFormat="1" ht="21" customHeight="1">
      <c r="A195" s="2"/>
      <c r="B195" s="5"/>
      <c r="C195" s="2"/>
      <c r="D195" s="2"/>
      <c r="E195" s="2"/>
      <c r="F195" s="18" t="str">
        <f>IF(OR(D195="",E195=""),"",VLOOKUP(D195,计分标准!$A$2:$C$10,3,0)*VLOOKUP(E195,计分标准!$A$13:$C$19,3,0))</f>
        <v/>
      </c>
      <c r="G195" s="2"/>
      <c r="H195" s="72"/>
      <c r="I195" s="2"/>
      <c r="J195" s="2"/>
      <c r="K195" s="2"/>
      <c r="L195" s="19" t="str">
        <f>IF(OR(I195="",J195="",K195=""),"",VLOOKUP(I195,计分标准!$A$23:$C$31,3,0)*INDEX(计分标准!$B$35:$I$42,MATCH(工作量统计!J195,计分标准!$A$35:$A$42,0),MATCH(工作量统计!K195,计分标准!$B$34:$I$34,0))/100)</f>
        <v/>
      </c>
      <c r="M195" s="2"/>
      <c r="N195" s="2"/>
      <c r="O195" s="17" t="str">
        <f t="shared" si="13"/>
        <v/>
      </c>
      <c r="P195" s="17" t="str">
        <f t="shared" si="14"/>
        <v/>
      </c>
      <c r="Q195" s="59"/>
      <c r="R195" s="59"/>
      <c r="S195" s="72"/>
      <c r="T195" s="59"/>
      <c r="U195" s="59"/>
      <c r="V195" s="17" t="str">
        <f>IF(U195="","",VLOOKUP(U195,计分标准!$A$47:$C$55,3,0))</f>
        <v/>
      </c>
      <c r="W195" s="2"/>
      <c r="X195" s="2"/>
      <c r="Y195" s="72"/>
      <c r="Z195" s="2"/>
      <c r="AA195" s="2"/>
      <c r="AB195" s="2"/>
      <c r="AC195" s="78"/>
      <c r="AD195" s="78"/>
      <c r="AE195" s="44"/>
      <c r="AF195" s="17" t="str">
        <f>IF(OR(Z195="",AA195="",AB195=""),"",VLOOKUP(Z195,计分标准!$A$70:$B$73,2,0)*VLOOKUP(AA195,计分标准!$A$58:$C$61,3,0)*AB195/10)</f>
        <v/>
      </c>
      <c r="AG195" s="17" t="str">
        <f>IF(AC195="",AF195,VLOOKUP(AC195,计分标准!$A$64:$B$67,2,0)*AF195)</f>
        <v/>
      </c>
      <c r="AH195" s="17" t="str">
        <f t="shared" si="15"/>
        <v/>
      </c>
      <c r="AI195" s="2"/>
      <c r="AJ195" s="72"/>
      <c r="AK195" s="72"/>
      <c r="AL195" s="2"/>
      <c r="AM195" s="17" t="str">
        <f t="shared" si="16"/>
        <v/>
      </c>
      <c r="AN195" s="2"/>
      <c r="AO195" s="72"/>
      <c r="AP195" s="2"/>
      <c r="AQ195" s="2"/>
      <c r="AR195" s="17" t="str">
        <f t="shared" si="17"/>
        <v/>
      </c>
      <c r="AS195" s="2"/>
      <c r="AT195" s="72"/>
      <c r="AU195" s="2"/>
      <c r="AV195" s="2"/>
      <c r="AW195" s="2"/>
      <c r="AX195" s="19" t="str">
        <f>IF(OR(AU195="",AV195=""),"",INDEX(计分标准!$C$77:$E$81,MATCH(工作量统计!AU195,计分标准!$A$77:$A$81,0),MATCH(工作量统计!AV195,计分标准!$C$76:$E$76,0)))</f>
        <v/>
      </c>
      <c r="AY195" s="79" t="str">
        <f>IF(AW195="",AX195,AX195*INDEX(计分标准!$C$97:$I$101,MATCH(AU195,计分标准!$A$97:$A$101,0),MATCH(AW195,计分标准!$C$96:$I$96,0)))</f>
        <v/>
      </c>
      <c r="AZ195" s="17" t="str">
        <f t="shared" si="18"/>
        <v/>
      </c>
      <c r="BA195" s="38"/>
    </row>
    <row r="196" spans="1:53" s="4" customFormat="1" ht="21" customHeight="1">
      <c r="A196" s="2"/>
      <c r="B196" s="5"/>
      <c r="C196" s="2"/>
      <c r="D196" s="2"/>
      <c r="E196" s="2"/>
      <c r="F196" s="18" t="str">
        <f>IF(OR(D196="",E196=""),"",VLOOKUP(D196,计分标准!$A$2:$C$10,3,0)*VLOOKUP(E196,计分标准!$A$13:$C$19,3,0))</f>
        <v/>
      </c>
      <c r="G196" s="2"/>
      <c r="H196" s="72"/>
      <c r="I196" s="2"/>
      <c r="J196" s="2"/>
      <c r="K196" s="2"/>
      <c r="L196" s="19" t="str">
        <f>IF(OR(I196="",J196="",K196=""),"",VLOOKUP(I196,计分标准!$A$23:$C$31,3,0)*INDEX(计分标准!$B$35:$I$42,MATCH(工作量统计!J196,计分标准!$A$35:$A$42,0),MATCH(工作量统计!K196,计分标准!$B$34:$I$34,0))/100)</f>
        <v/>
      </c>
      <c r="M196" s="2"/>
      <c r="N196" s="2"/>
      <c r="O196" s="17" t="str">
        <f t="shared" si="13"/>
        <v/>
      </c>
      <c r="P196" s="17" t="str">
        <f t="shared" si="14"/>
        <v/>
      </c>
      <c r="Q196" s="59"/>
      <c r="R196" s="59"/>
      <c r="S196" s="72"/>
      <c r="T196" s="59"/>
      <c r="U196" s="59"/>
      <c r="V196" s="17" t="str">
        <f>IF(U196="","",VLOOKUP(U196,计分标准!$A$47:$C$55,3,0))</f>
        <v/>
      </c>
      <c r="W196" s="2"/>
      <c r="X196" s="2"/>
      <c r="Y196" s="72"/>
      <c r="Z196" s="2"/>
      <c r="AA196" s="2"/>
      <c r="AB196" s="2"/>
      <c r="AC196" s="78"/>
      <c r="AD196" s="78"/>
      <c r="AE196" s="44"/>
      <c r="AF196" s="17" t="str">
        <f>IF(OR(Z196="",AA196="",AB196=""),"",VLOOKUP(Z196,计分标准!$A$70:$B$73,2,0)*VLOOKUP(AA196,计分标准!$A$58:$C$61,3,0)*AB196/10)</f>
        <v/>
      </c>
      <c r="AG196" s="17" t="str">
        <f>IF(AC196="",AF196,VLOOKUP(AC196,计分标准!$A$64:$B$67,2,0)*AF196)</f>
        <v/>
      </c>
      <c r="AH196" s="17" t="str">
        <f t="shared" si="15"/>
        <v/>
      </c>
      <c r="AI196" s="2"/>
      <c r="AJ196" s="72"/>
      <c r="AK196" s="72"/>
      <c r="AL196" s="2"/>
      <c r="AM196" s="17" t="str">
        <f t="shared" si="16"/>
        <v/>
      </c>
      <c r="AN196" s="2"/>
      <c r="AO196" s="72"/>
      <c r="AP196" s="2"/>
      <c r="AQ196" s="2"/>
      <c r="AR196" s="17" t="str">
        <f t="shared" si="17"/>
        <v/>
      </c>
      <c r="AS196" s="2"/>
      <c r="AT196" s="72"/>
      <c r="AU196" s="2"/>
      <c r="AV196" s="2"/>
      <c r="AW196" s="2"/>
      <c r="AX196" s="19" t="str">
        <f>IF(OR(AU196="",AV196=""),"",INDEX(计分标准!$C$77:$E$81,MATCH(工作量统计!AU196,计分标准!$A$77:$A$81,0),MATCH(工作量统计!AV196,计分标准!$C$76:$E$76,0)))</f>
        <v/>
      </c>
      <c r="AY196" s="79" t="str">
        <f>IF(AW196="",AX196,AX196*INDEX(计分标准!$C$97:$I$101,MATCH(AU196,计分标准!$A$97:$A$101,0),MATCH(AW196,计分标准!$C$96:$I$96,0)))</f>
        <v/>
      </c>
      <c r="AZ196" s="17" t="str">
        <f t="shared" si="18"/>
        <v/>
      </c>
      <c r="BA196" s="38"/>
    </row>
    <row r="197" spans="1:53" s="4" customFormat="1" ht="21" customHeight="1">
      <c r="A197" s="2"/>
      <c r="B197" s="5"/>
      <c r="C197" s="2"/>
      <c r="D197" s="2"/>
      <c r="E197" s="2"/>
      <c r="F197" s="18" t="str">
        <f>IF(OR(D197="",E197=""),"",VLOOKUP(D197,计分标准!$A$2:$C$10,3,0)*VLOOKUP(E197,计分标准!$A$13:$C$19,3,0))</f>
        <v/>
      </c>
      <c r="G197" s="2"/>
      <c r="H197" s="72"/>
      <c r="I197" s="2"/>
      <c r="J197" s="2"/>
      <c r="K197" s="2"/>
      <c r="L197" s="19" t="str">
        <f>IF(OR(I197="",J197="",K197=""),"",VLOOKUP(I197,计分标准!$A$23:$C$31,3,0)*INDEX(计分标准!$B$35:$I$42,MATCH(工作量统计!J197,计分标准!$A$35:$A$42,0),MATCH(工作量统计!K197,计分标准!$B$34:$I$34,0))/100)</f>
        <v/>
      </c>
      <c r="M197" s="2"/>
      <c r="N197" s="2"/>
      <c r="O197" s="17" t="str">
        <f t="shared" si="13"/>
        <v/>
      </c>
      <c r="P197" s="17" t="str">
        <f t="shared" si="14"/>
        <v/>
      </c>
      <c r="Q197" s="59"/>
      <c r="R197" s="59"/>
      <c r="S197" s="72"/>
      <c r="T197" s="59"/>
      <c r="U197" s="59"/>
      <c r="V197" s="17" t="str">
        <f>IF(U197="","",VLOOKUP(U197,计分标准!$A$47:$C$55,3,0))</f>
        <v/>
      </c>
      <c r="W197" s="2"/>
      <c r="X197" s="2"/>
      <c r="Y197" s="72"/>
      <c r="Z197" s="2"/>
      <c r="AA197" s="2"/>
      <c r="AB197" s="2"/>
      <c r="AC197" s="78"/>
      <c r="AD197" s="78"/>
      <c r="AE197" s="44"/>
      <c r="AF197" s="17" t="str">
        <f>IF(OR(Z197="",AA197="",AB197=""),"",VLOOKUP(Z197,计分标准!$A$70:$B$73,2,0)*VLOOKUP(AA197,计分标准!$A$58:$C$61,3,0)*AB197/10)</f>
        <v/>
      </c>
      <c r="AG197" s="17" t="str">
        <f>IF(AC197="",AF197,VLOOKUP(AC197,计分标准!$A$64:$B$67,2,0)*AF197)</f>
        <v/>
      </c>
      <c r="AH197" s="17" t="str">
        <f t="shared" si="15"/>
        <v/>
      </c>
      <c r="AI197" s="2"/>
      <c r="AJ197" s="72"/>
      <c r="AK197" s="72"/>
      <c r="AL197" s="2"/>
      <c r="AM197" s="17" t="str">
        <f t="shared" si="16"/>
        <v/>
      </c>
      <c r="AN197" s="2"/>
      <c r="AO197" s="72"/>
      <c r="AP197" s="2"/>
      <c r="AQ197" s="2"/>
      <c r="AR197" s="17" t="str">
        <f t="shared" si="17"/>
        <v/>
      </c>
      <c r="AS197" s="2"/>
      <c r="AT197" s="72"/>
      <c r="AU197" s="2"/>
      <c r="AV197" s="2"/>
      <c r="AW197" s="2"/>
      <c r="AX197" s="19" t="str">
        <f>IF(OR(AU197="",AV197=""),"",INDEX(计分标准!$C$77:$E$81,MATCH(工作量统计!AU197,计分标准!$A$77:$A$81,0),MATCH(工作量统计!AV197,计分标准!$C$76:$E$76,0)))</f>
        <v/>
      </c>
      <c r="AY197" s="79" t="str">
        <f>IF(AW197="",AX197,AX197*INDEX(计分标准!$C$97:$I$101,MATCH(AU197,计分标准!$A$97:$A$101,0),MATCH(AW197,计分标准!$C$96:$I$96,0)))</f>
        <v/>
      </c>
      <c r="AZ197" s="17" t="str">
        <f t="shared" si="18"/>
        <v/>
      </c>
      <c r="BA197" s="38"/>
    </row>
    <row r="198" spans="1:53" s="4" customFormat="1" ht="21" customHeight="1">
      <c r="A198" s="2"/>
      <c r="B198" s="5"/>
      <c r="C198" s="2"/>
      <c r="D198" s="2"/>
      <c r="E198" s="2"/>
      <c r="F198" s="18" t="str">
        <f>IF(OR(D198="",E198=""),"",VLOOKUP(D198,计分标准!$A$2:$C$10,3,0)*VLOOKUP(E198,计分标准!$A$13:$C$19,3,0))</f>
        <v/>
      </c>
      <c r="G198" s="2"/>
      <c r="H198" s="72"/>
      <c r="I198" s="2"/>
      <c r="J198" s="2"/>
      <c r="K198" s="2"/>
      <c r="L198" s="19" t="str">
        <f>IF(OR(I198="",J198="",K198=""),"",VLOOKUP(I198,计分标准!$A$23:$C$31,3,0)*INDEX(计分标准!$B$35:$I$42,MATCH(工作量统计!J198,计分标准!$A$35:$A$42,0),MATCH(工作量统计!K198,计分标准!$B$34:$I$34,0))/100)</f>
        <v/>
      </c>
      <c r="M198" s="2"/>
      <c r="N198" s="2"/>
      <c r="O198" s="17" t="str">
        <f t="shared" si="13"/>
        <v/>
      </c>
      <c r="P198" s="17" t="str">
        <f t="shared" si="14"/>
        <v/>
      </c>
      <c r="Q198" s="59"/>
      <c r="R198" s="59"/>
      <c r="S198" s="72"/>
      <c r="T198" s="59"/>
      <c r="U198" s="59"/>
      <c r="V198" s="17" t="str">
        <f>IF(U198="","",VLOOKUP(U198,计分标准!$A$47:$C$55,3,0))</f>
        <v/>
      </c>
      <c r="W198" s="2"/>
      <c r="X198" s="2"/>
      <c r="Y198" s="72"/>
      <c r="Z198" s="2"/>
      <c r="AA198" s="2"/>
      <c r="AB198" s="2"/>
      <c r="AC198" s="78"/>
      <c r="AD198" s="78"/>
      <c r="AE198" s="44"/>
      <c r="AF198" s="17" t="str">
        <f>IF(OR(Z198="",AA198="",AB198=""),"",VLOOKUP(Z198,计分标准!$A$70:$B$73,2,0)*VLOOKUP(AA198,计分标准!$A$58:$C$61,3,0)*AB198/10)</f>
        <v/>
      </c>
      <c r="AG198" s="17" t="str">
        <f>IF(AC198="",AF198,VLOOKUP(AC198,计分标准!$A$64:$B$67,2,0)*AF198)</f>
        <v/>
      </c>
      <c r="AH198" s="17" t="str">
        <f t="shared" si="15"/>
        <v/>
      </c>
      <c r="AI198" s="2"/>
      <c r="AJ198" s="72"/>
      <c r="AK198" s="72"/>
      <c r="AL198" s="2"/>
      <c r="AM198" s="17" t="str">
        <f t="shared" si="16"/>
        <v/>
      </c>
      <c r="AN198" s="2"/>
      <c r="AO198" s="72"/>
      <c r="AP198" s="2"/>
      <c r="AQ198" s="2"/>
      <c r="AR198" s="17" t="str">
        <f t="shared" si="17"/>
        <v/>
      </c>
      <c r="AS198" s="2"/>
      <c r="AT198" s="72"/>
      <c r="AU198" s="2"/>
      <c r="AV198" s="2"/>
      <c r="AW198" s="2"/>
      <c r="AX198" s="19" t="str">
        <f>IF(OR(AU198="",AV198=""),"",INDEX(计分标准!$C$77:$E$81,MATCH(工作量统计!AU198,计分标准!$A$77:$A$81,0),MATCH(工作量统计!AV198,计分标准!$C$76:$E$76,0)))</f>
        <v/>
      </c>
      <c r="AY198" s="79" t="str">
        <f>IF(AW198="",AX198,AX198*INDEX(计分标准!$C$97:$I$101,MATCH(AU198,计分标准!$A$97:$A$101,0),MATCH(AW198,计分标准!$C$96:$I$96,0)))</f>
        <v/>
      </c>
      <c r="AZ198" s="17" t="str">
        <f t="shared" si="18"/>
        <v/>
      </c>
      <c r="BA198" s="38"/>
    </row>
    <row r="199" spans="1:53" s="4" customFormat="1" ht="21" customHeight="1">
      <c r="A199" s="2"/>
      <c r="B199" s="5"/>
      <c r="C199" s="2"/>
      <c r="D199" s="2"/>
      <c r="E199" s="2"/>
      <c r="F199" s="18" t="str">
        <f>IF(OR(D199="",E199=""),"",VLOOKUP(D199,计分标准!$A$2:$C$10,3,0)*VLOOKUP(E199,计分标准!$A$13:$C$19,3,0))</f>
        <v/>
      </c>
      <c r="G199" s="2"/>
      <c r="H199" s="72"/>
      <c r="I199" s="2"/>
      <c r="J199" s="2"/>
      <c r="K199" s="2"/>
      <c r="L199" s="19" t="str">
        <f>IF(OR(I199="",J199="",K199=""),"",VLOOKUP(I199,计分标准!$A$23:$C$31,3,0)*INDEX(计分标准!$B$35:$I$42,MATCH(工作量统计!J199,计分标准!$A$35:$A$42,0),MATCH(工作量统计!K199,计分标准!$B$34:$I$34,0))/100)</f>
        <v/>
      </c>
      <c r="M199" s="2"/>
      <c r="N199" s="2"/>
      <c r="O199" s="17" t="str">
        <f t="shared" ref="O199:O262" si="19">IF(M199="人文社会科学课题",N199,IF(M199="自然科学课题",N199/2,""))</f>
        <v/>
      </c>
      <c r="P199" s="17" t="str">
        <f t="shared" ref="P199:P262" si="20">IF(O199="",L199,IF(AND(O199="",L199=""),"",L199+O199))</f>
        <v/>
      </c>
      <c r="Q199" s="59"/>
      <c r="R199" s="59"/>
      <c r="S199" s="72"/>
      <c r="T199" s="59"/>
      <c r="U199" s="59"/>
      <c r="V199" s="17" t="str">
        <f>IF(U199="","",VLOOKUP(U199,计分标准!$A$47:$C$55,3,0))</f>
        <v/>
      </c>
      <c r="W199" s="2"/>
      <c r="X199" s="2"/>
      <c r="Y199" s="72"/>
      <c r="Z199" s="2"/>
      <c r="AA199" s="2"/>
      <c r="AB199" s="2"/>
      <c r="AC199" s="78"/>
      <c r="AD199" s="78"/>
      <c r="AE199" s="44"/>
      <c r="AF199" s="17" t="str">
        <f>IF(OR(Z199="",AA199="",AB199=""),"",VLOOKUP(Z199,计分标准!$A$70:$B$73,2,0)*VLOOKUP(AA199,计分标准!$A$58:$C$61,3,0)*AB199/10)</f>
        <v/>
      </c>
      <c r="AG199" s="17" t="str">
        <f>IF(AC199="",AF199,VLOOKUP(AC199,计分标准!$A$64:$B$67,2,0)*AF199)</f>
        <v/>
      </c>
      <c r="AH199" s="17" t="str">
        <f t="shared" ref="AH199:AH262" si="21">IF(OR(Z199="",AA199="",AB199=""),"",IF(AD199="BZ1",20+AG199*AE199/AB199,IF(AD199="BZ2",AG199*AE199/AB199,IF(AD199="BZ3",AG199*80%,IF(AD199="BZ4",AG199*20%,AG199)))))</f>
        <v/>
      </c>
      <c r="AI199" s="2"/>
      <c r="AJ199" s="72"/>
      <c r="AK199" s="72"/>
      <c r="AL199" s="2"/>
      <c r="AM199" s="17" t="str">
        <f t="shared" ref="AM199:AM262" si="22">IF(AL199="JD1",120,IF(AL199="JD2",40,IF(AL199="JD3",20,"")))</f>
        <v/>
      </c>
      <c r="AN199" s="2"/>
      <c r="AO199" s="72"/>
      <c r="AP199" s="2"/>
      <c r="AQ199" s="2"/>
      <c r="AR199" s="17" t="str">
        <f t="shared" ref="AR199:AR262" si="23">IF(AP199="JZ1",AQ199*30,IF(AP199="JZ2",AQ199*20,""))</f>
        <v/>
      </c>
      <c r="AS199" s="2"/>
      <c r="AT199" s="72"/>
      <c r="AU199" s="2"/>
      <c r="AV199" s="2"/>
      <c r="AW199" s="2"/>
      <c r="AX199" s="19" t="str">
        <f>IF(OR(AU199="",AV199=""),"",INDEX(计分标准!$C$77:$E$81,MATCH(工作量统计!AU199,计分标准!$A$77:$A$81,0),MATCH(工作量统计!AV199,计分标准!$C$76:$E$76,0)))</f>
        <v/>
      </c>
      <c r="AY199" s="79" t="str">
        <f>IF(AW199="",AX199,AX199*INDEX(计分标准!$C$97:$I$101,MATCH(AU199,计分标准!$A$97:$A$101,0),MATCH(AW199,计分标准!$C$96:$I$96,0)))</f>
        <v/>
      </c>
      <c r="AZ199" s="17" t="str">
        <f t="shared" ref="AZ199:AZ262" si="24">IF(SUM(AR199,AY199,AM199,AH199,V199,P199)=0,"",SUM(AR199,AY199,AM199,AH199,V199,P199))</f>
        <v/>
      </c>
      <c r="BA199" s="38"/>
    </row>
    <row r="200" spans="1:53" s="4" customFormat="1" ht="21" customHeight="1">
      <c r="A200" s="2"/>
      <c r="B200" s="5"/>
      <c r="C200" s="2"/>
      <c r="D200" s="2"/>
      <c r="E200" s="2"/>
      <c r="F200" s="18" t="str">
        <f>IF(OR(D200="",E200=""),"",VLOOKUP(D200,计分标准!$A$2:$C$10,3,0)*VLOOKUP(E200,计分标准!$A$13:$C$19,3,0))</f>
        <v/>
      </c>
      <c r="G200" s="2"/>
      <c r="H200" s="72"/>
      <c r="I200" s="2"/>
      <c r="J200" s="2"/>
      <c r="K200" s="2"/>
      <c r="L200" s="19" t="str">
        <f>IF(OR(I200="",J200="",K200=""),"",VLOOKUP(I200,计分标准!$A$23:$C$31,3,0)*INDEX(计分标准!$B$35:$I$42,MATCH(工作量统计!J200,计分标准!$A$35:$A$42,0),MATCH(工作量统计!K200,计分标准!$B$34:$I$34,0))/100)</f>
        <v/>
      </c>
      <c r="M200" s="2"/>
      <c r="N200" s="2"/>
      <c r="O200" s="17" t="str">
        <f t="shared" si="19"/>
        <v/>
      </c>
      <c r="P200" s="17" t="str">
        <f t="shared" si="20"/>
        <v/>
      </c>
      <c r="Q200" s="59"/>
      <c r="R200" s="59"/>
      <c r="S200" s="72"/>
      <c r="T200" s="59"/>
      <c r="U200" s="59"/>
      <c r="V200" s="17" t="str">
        <f>IF(U200="","",VLOOKUP(U200,计分标准!$A$47:$C$55,3,0))</f>
        <v/>
      </c>
      <c r="W200" s="2"/>
      <c r="X200" s="2"/>
      <c r="Y200" s="72"/>
      <c r="Z200" s="2"/>
      <c r="AA200" s="2"/>
      <c r="AB200" s="2"/>
      <c r="AC200" s="78"/>
      <c r="AD200" s="78"/>
      <c r="AE200" s="44"/>
      <c r="AF200" s="17" t="str">
        <f>IF(OR(Z200="",AA200="",AB200=""),"",VLOOKUP(Z200,计分标准!$A$70:$B$73,2,0)*VLOOKUP(AA200,计分标准!$A$58:$C$61,3,0)*AB200/10)</f>
        <v/>
      </c>
      <c r="AG200" s="17" t="str">
        <f>IF(AC200="",AF200,VLOOKUP(AC200,计分标准!$A$64:$B$67,2,0)*AF200)</f>
        <v/>
      </c>
      <c r="AH200" s="17" t="str">
        <f t="shared" si="21"/>
        <v/>
      </c>
      <c r="AI200" s="2"/>
      <c r="AJ200" s="72"/>
      <c r="AK200" s="72"/>
      <c r="AL200" s="2"/>
      <c r="AM200" s="17" t="str">
        <f t="shared" si="22"/>
        <v/>
      </c>
      <c r="AN200" s="2"/>
      <c r="AO200" s="72"/>
      <c r="AP200" s="2"/>
      <c r="AQ200" s="2"/>
      <c r="AR200" s="17" t="str">
        <f t="shared" si="23"/>
        <v/>
      </c>
      <c r="AS200" s="2"/>
      <c r="AT200" s="72"/>
      <c r="AU200" s="2"/>
      <c r="AV200" s="2"/>
      <c r="AW200" s="2"/>
      <c r="AX200" s="19" t="str">
        <f>IF(OR(AU200="",AV200=""),"",INDEX(计分标准!$C$77:$E$81,MATCH(工作量统计!AU200,计分标准!$A$77:$A$81,0),MATCH(工作量统计!AV200,计分标准!$C$76:$E$76,0)))</f>
        <v/>
      </c>
      <c r="AY200" s="79" t="str">
        <f>IF(AW200="",AX200,AX200*INDEX(计分标准!$C$97:$I$101,MATCH(AU200,计分标准!$A$97:$A$101,0),MATCH(AW200,计分标准!$C$96:$I$96,0)))</f>
        <v/>
      </c>
      <c r="AZ200" s="17" t="str">
        <f t="shared" si="24"/>
        <v/>
      </c>
      <c r="BA200" s="38"/>
    </row>
    <row r="201" spans="1:53" s="4" customFormat="1" ht="21" customHeight="1">
      <c r="A201" s="2"/>
      <c r="B201" s="5"/>
      <c r="C201" s="2"/>
      <c r="D201" s="2"/>
      <c r="E201" s="2"/>
      <c r="F201" s="18" t="str">
        <f>IF(OR(D201="",E201=""),"",VLOOKUP(D201,计分标准!$A$2:$C$10,3,0)*VLOOKUP(E201,计分标准!$A$13:$C$19,3,0))</f>
        <v/>
      </c>
      <c r="G201" s="2"/>
      <c r="H201" s="72"/>
      <c r="I201" s="2"/>
      <c r="J201" s="2"/>
      <c r="K201" s="2"/>
      <c r="L201" s="19" t="str">
        <f>IF(OR(I201="",J201="",K201=""),"",VLOOKUP(I201,计分标准!$A$23:$C$31,3,0)*INDEX(计分标准!$B$35:$I$42,MATCH(工作量统计!J201,计分标准!$A$35:$A$42,0),MATCH(工作量统计!K201,计分标准!$B$34:$I$34,0))/100)</f>
        <v/>
      </c>
      <c r="M201" s="2"/>
      <c r="N201" s="2"/>
      <c r="O201" s="17" t="str">
        <f t="shared" si="19"/>
        <v/>
      </c>
      <c r="P201" s="17" t="str">
        <f t="shared" si="20"/>
        <v/>
      </c>
      <c r="Q201" s="59"/>
      <c r="R201" s="59"/>
      <c r="S201" s="72"/>
      <c r="T201" s="59"/>
      <c r="U201" s="59"/>
      <c r="V201" s="17" t="str">
        <f>IF(U201="","",VLOOKUP(U201,计分标准!$A$47:$C$55,3,0))</f>
        <v/>
      </c>
      <c r="W201" s="2"/>
      <c r="X201" s="2"/>
      <c r="Y201" s="72"/>
      <c r="Z201" s="2"/>
      <c r="AA201" s="2"/>
      <c r="AB201" s="2"/>
      <c r="AC201" s="78"/>
      <c r="AD201" s="78"/>
      <c r="AE201" s="44"/>
      <c r="AF201" s="17" t="str">
        <f>IF(OR(Z201="",AA201="",AB201=""),"",VLOOKUP(Z201,计分标准!$A$70:$B$73,2,0)*VLOOKUP(AA201,计分标准!$A$58:$C$61,3,0)*AB201/10)</f>
        <v/>
      </c>
      <c r="AG201" s="17" t="str">
        <f>IF(AC201="",AF201,VLOOKUP(AC201,计分标准!$A$64:$B$67,2,0)*AF201)</f>
        <v/>
      </c>
      <c r="AH201" s="17" t="str">
        <f t="shared" si="21"/>
        <v/>
      </c>
      <c r="AI201" s="2"/>
      <c r="AJ201" s="72"/>
      <c r="AK201" s="72"/>
      <c r="AL201" s="2"/>
      <c r="AM201" s="17" t="str">
        <f t="shared" si="22"/>
        <v/>
      </c>
      <c r="AN201" s="2"/>
      <c r="AO201" s="72"/>
      <c r="AP201" s="2"/>
      <c r="AQ201" s="2"/>
      <c r="AR201" s="17" t="str">
        <f t="shared" si="23"/>
        <v/>
      </c>
      <c r="AS201" s="2"/>
      <c r="AT201" s="72"/>
      <c r="AU201" s="2"/>
      <c r="AV201" s="2"/>
      <c r="AW201" s="2"/>
      <c r="AX201" s="19" t="str">
        <f>IF(OR(AU201="",AV201=""),"",INDEX(计分标准!$C$77:$E$81,MATCH(工作量统计!AU201,计分标准!$A$77:$A$81,0),MATCH(工作量统计!AV201,计分标准!$C$76:$E$76,0)))</f>
        <v/>
      </c>
      <c r="AY201" s="79" t="str">
        <f>IF(AW201="",AX201,AX201*INDEX(计分标准!$C$97:$I$101,MATCH(AU201,计分标准!$A$97:$A$101,0),MATCH(AW201,计分标准!$C$96:$I$96,0)))</f>
        <v/>
      </c>
      <c r="AZ201" s="17" t="str">
        <f t="shared" si="24"/>
        <v/>
      </c>
      <c r="BA201" s="38"/>
    </row>
    <row r="202" spans="1:53" s="4" customFormat="1" ht="21" customHeight="1">
      <c r="A202" s="2"/>
      <c r="B202" s="5"/>
      <c r="C202" s="2"/>
      <c r="D202" s="2"/>
      <c r="E202" s="2"/>
      <c r="F202" s="18" t="str">
        <f>IF(OR(D202="",E202=""),"",VLOOKUP(D202,计分标准!$A$2:$C$10,3,0)*VLOOKUP(E202,计分标准!$A$13:$C$19,3,0))</f>
        <v/>
      </c>
      <c r="G202" s="2"/>
      <c r="H202" s="72"/>
      <c r="I202" s="2"/>
      <c r="J202" s="2"/>
      <c r="K202" s="2"/>
      <c r="L202" s="19" t="str">
        <f>IF(OR(I202="",J202="",K202=""),"",VLOOKUP(I202,计分标准!$A$23:$C$31,3,0)*INDEX(计分标准!$B$35:$I$42,MATCH(工作量统计!J202,计分标准!$A$35:$A$42,0),MATCH(工作量统计!K202,计分标准!$B$34:$I$34,0))/100)</f>
        <v/>
      </c>
      <c r="M202" s="2"/>
      <c r="N202" s="2"/>
      <c r="O202" s="17" t="str">
        <f t="shared" si="19"/>
        <v/>
      </c>
      <c r="P202" s="17" t="str">
        <f t="shared" si="20"/>
        <v/>
      </c>
      <c r="Q202" s="59"/>
      <c r="R202" s="59"/>
      <c r="S202" s="72"/>
      <c r="T202" s="59"/>
      <c r="U202" s="59"/>
      <c r="V202" s="17" t="str">
        <f>IF(U202="","",VLOOKUP(U202,计分标准!$A$47:$C$55,3,0))</f>
        <v/>
      </c>
      <c r="W202" s="2"/>
      <c r="X202" s="2"/>
      <c r="Y202" s="72"/>
      <c r="Z202" s="2"/>
      <c r="AA202" s="2"/>
      <c r="AB202" s="2"/>
      <c r="AC202" s="78"/>
      <c r="AD202" s="78"/>
      <c r="AE202" s="44"/>
      <c r="AF202" s="17" t="str">
        <f>IF(OR(Z202="",AA202="",AB202=""),"",VLOOKUP(Z202,计分标准!$A$70:$B$73,2,0)*VLOOKUP(AA202,计分标准!$A$58:$C$61,3,0)*AB202/10)</f>
        <v/>
      </c>
      <c r="AG202" s="17" t="str">
        <f>IF(AC202="",AF202,VLOOKUP(AC202,计分标准!$A$64:$B$67,2,0)*AF202)</f>
        <v/>
      </c>
      <c r="AH202" s="17" t="str">
        <f t="shared" si="21"/>
        <v/>
      </c>
      <c r="AI202" s="2"/>
      <c r="AJ202" s="72"/>
      <c r="AK202" s="72"/>
      <c r="AL202" s="2"/>
      <c r="AM202" s="17" t="str">
        <f t="shared" si="22"/>
        <v/>
      </c>
      <c r="AN202" s="2"/>
      <c r="AO202" s="72"/>
      <c r="AP202" s="2"/>
      <c r="AQ202" s="2"/>
      <c r="AR202" s="17" t="str">
        <f t="shared" si="23"/>
        <v/>
      </c>
      <c r="AS202" s="2"/>
      <c r="AT202" s="72"/>
      <c r="AU202" s="2"/>
      <c r="AV202" s="2"/>
      <c r="AW202" s="2"/>
      <c r="AX202" s="19" t="str">
        <f>IF(OR(AU202="",AV202=""),"",INDEX(计分标准!$C$77:$E$81,MATCH(工作量统计!AU202,计分标准!$A$77:$A$81,0),MATCH(工作量统计!AV202,计分标准!$C$76:$E$76,0)))</f>
        <v/>
      </c>
      <c r="AY202" s="79" t="str">
        <f>IF(AW202="",AX202,AX202*INDEX(计分标准!$C$97:$I$101,MATCH(AU202,计分标准!$A$97:$A$101,0),MATCH(AW202,计分标准!$C$96:$I$96,0)))</f>
        <v/>
      </c>
      <c r="AZ202" s="17" t="str">
        <f t="shared" si="24"/>
        <v/>
      </c>
      <c r="BA202" s="38"/>
    </row>
    <row r="203" spans="1:53" s="4" customFormat="1" ht="21" customHeight="1">
      <c r="A203" s="2"/>
      <c r="B203" s="5"/>
      <c r="C203" s="2"/>
      <c r="D203" s="2"/>
      <c r="E203" s="2"/>
      <c r="F203" s="18" t="str">
        <f>IF(OR(D203="",E203=""),"",VLOOKUP(D203,计分标准!$A$2:$C$10,3,0)*VLOOKUP(E203,计分标准!$A$13:$C$19,3,0))</f>
        <v/>
      </c>
      <c r="G203" s="2"/>
      <c r="H203" s="72"/>
      <c r="I203" s="2"/>
      <c r="J203" s="2"/>
      <c r="K203" s="2"/>
      <c r="L203" s="19" t="str">
        <f>IF(OR(I203="",J203="",K203=""),"",VLOOKUP(I203,计分标准!$A$23:$C$31,3,0)*INDEX(计分标准!$B$35:$I$42,MATCH(工作量统计!J203,计分标准!$A$35:$A$42,0),MATCH(工作量统计!K203,计分标准!$B$34:$I$34,0))/100)</f>
        <v/>
      </c>
      <c r="M203" s="2"/>
      <c r="N203" s="2"/>
      <c r="O203" s="17" t="str">
        <f t="shared" si="19"/>
        <v/>
      </c>
      <c r="P203" s="17" t="str">
        <f t="shared" si="20"/>
        <v/>
      </c>
      <c r="Q203" s="59"/>
      <c r="R203" s="59"/>
      <c r="S203" s="72"/>
      <c r="T203" s="59"/>
      <c r="U203" s="59"/>
      <c r="V203" s="17" t="str">
        <f>IF(U203="","",VLOOKUP(U203,计分标准!$A$47:$C$55,3,0))</f>
        <v/>
      </c>
      <c r="W203" s="2"/>
      <c r="X203" s="2"/>
      <c r="Y203" s="72"/>
      <c r="Z203" s="2"/>
      <c r="AA203" s="2"/>
      <c r="AB203" s="2"/>
      <c r="AC203" s="78"/>
      <c r="AD203" s="78"/>
      <c r="AE203" s="44"/>
      <c r="AF203" s="17" t="str">
        <f>IF(OR(Z203="",AA203="",AB203=""),"",VLOOKUP(Z203,计分标准!$A$70:$B$73,2,0)*VLOOKUP(AA203,计分标准!$A$58:$C$61,3,0)*AB203/10)</f>
        <v/>
      </c>
      <c r="AG203" s="17" t="str">
        <f>IF(AC203="",AF203,VLOOKUP(AC203,计分标准!$A$64:$B$67,2,0)*AF203)</f>
        <v/>
      </c>
      <c r="AH203" s="17" t="str">
        <f t="shared" si="21"/>
        <v/>
      </c>
      <c r="AI203" s="2"/>
      <c r="AJ203" s="72"/>
      <c r="AK203" s="72"/>
      <c r="AL203" s="2"/>
      <c r="AM203" s="17" t="str">
        <f t="shared" si="22"/>
        <v/>
      </c>
      <c r="AN203" s="2"/>
      <c r="AO203" s="72"/>
      <c r="AP203" s="2"/>
      <c r="AQ203" s="2"/>
      <c r="AR203" s="17" t="str">
        <f t="shared" si="23"/>
        <v/>
      </c>
      <c r="AS203" s="2"/>
      <c r="AT203" s="72"/>
      <c r="AU203" s="2"/>
      <c r="AV203" s="2"/>
      <c r="AW203" s="2"/>
      <c r="AX203" s="19" t="str">
        <f>IF(OR(AU203="",AV203=""),"",INDEX(计分标准!$C$77:$E$81,MATCH(工作量统计!AU203,计分标准!$A$77:$A$81,0),MATCH(工作量统计!AV203,计分标准!$C$76:$E$76,0)))</f>
        <v/>
      </c>
      <c r="AY203" s="79" t="str">
        <f>IF(AW203="",AX203,AX203*INDEX(计分标准!$C$97:$I$101,MATCH(AU203,计分标准!$A$97:$A$101,0),MATCH(AW203,计分标准!$C$96:$I$96,0)))</f>
        <v/>
      </c>
      <c r="AZ203" s="17" t="str">
        <f t="shared" si="24"/>
        <v/>
      </c>
      <c r="BA203" s="38"/>
    </row>
    <row r="204" spans="1:53" s="4" customFormat="1" ht="21" customHeight="1">
      <c r="A204" s="2"/>
      <c r="B204" s="5"/>
      <c r="C204" s="2"/>
      <c r="D204" s="2"/>
      <c r="E204" s="2"/>
      <c r="F204" s="18" t="str">
        <f>IF(OR(D204="",E204=""),"",VLOOKUP(D204,计分标准!$A$2:$C$10,3,0)*VLOOKUP(E204,计分标准!$A$13:$C$19,3,0))</f>
        <v/>
      </c>
      <c r="G204" s="2"/>
      <c r="H204" s="72"/>
      <c r="I204" s="2"/>
      <c r="J204" s="2"/>
      <c r="K204" s="2"/>
      <c r="L204" s="19" t="str">
        <f>IF(OR(I204="",J204="",K204=""),"",VLOOKUP(I204,计分标准!$A$23:$C$31,3,0)*INDEX(计分标准!$B$35:$I$42,MATCH(工作量统计!J204,计分标准!$A$35:$A$42,0),MATCH(工作量统计!K204,计分标准!$B$34:$I$34,0))/100)</f>
        <v/>
      </c>
      <c r="M204" s="2"/>
      <c r="N204" s="2"/>
      <c r="O204" s="17" t="str">
        <f t="shared" si="19"/>
        <v/>
      </c>
      <c r="P204" s="17" t="str">
        <f t="shared" si="20"/>
        <v/>
      </c>
      <c r="Q204" s="59"/>
      <c r="R204" s="59"/>
      <c r="S204" s="72"/>
      <c r="T204" s="59"/>
      <c r="U204" s="59"/>
      <c r="V204" s="17" t="str">
        <f>IF(U204="","",VLOOKUP(U204,计分标准!$A$47:$C$55,3,0))</f>
        <v/>
      </c>
      <c r="W204" s="2"/>
      <c r="X204" s="2"/>
      <c r="Y204" s="72"/>
      <c r="Z204" s="2"/>
      <c r="AA204" s="2"/>
      <c r="AB204" s="2"/>
      <c r="AC204" s="78"/>
      <c r="AD204" s="78"/>
      <c r="AE204" s="44"/>
      <c r="AF204" s="17" t="str">
        <f>IF(OR(Z204="",AA204="",AB204=""),"",VLOOKUP(Z204,计分标准!$A$70:$B$73,2,0)*VLOOKUP(AA204,计分标准!$A$58:$C$61,3,0)*AB204/10)</f>
        <v/>
      </c>
      <c r="AG204" s="17" t="str">
        <f>IF(AC204="",AF204,VLOOKUP(AC204,计分标准!$A$64:$B$67,2,0)*AF204)</f>
        <v/>
      </c>
      <c r="AH204" s="17" t="str">
        <f t="shared" si="21"/>
        <v/>
      </c>
      <c r="AI204" s="2"/>
      <c r="AJ204" s="72"/>
      <c r="AK204" s="72"/>
      <c r="AL204" s="2"/>
      <c r="AM204" s="17" t="str">
        <f t="shared" si="22"/>
        <v/>
      </c>
      <c r="AN204" s="2"/>
      <c r="AO204" s="72"/>
      <c r="AP204" s="2"/>
      <c r="AQ204" s="2"/>
      <c r="AR204" s="17" t="str">
        <f t="shared" si="23"/>
        <v/>
      </c>
      <c r="AS204" s="2"/>
      <c r="AT204" s="72"/>
      <c r="AU204" s="2"/>
      <c r="AV204" s="2"/>
      <c r="AW204" s="2"/>
      <c r="AX204" s="19" t="str">
        <f>IF(OR(AU204="",AV204=""),"",INDEX(计分标准!$C$77:$E$81,MATCH(工作量统计!AU204,计分标准!$A$77:$A$81,0),MATCH(工作量统计!AV204,计分标准!$C$76:$E$76,0)))</f>
        <v/>
      </c>
      <c r="AY204" s="79" t="str">
        <f>IF(AW204="",AX204,AX204*INDEX(计分标准!$C$97:$I$101,MATCH(AU204,计分标准!$A$97:$A$101,0),MATCH(AW204,计分标准!$C$96:$I$96,0)))</f>
        <v/>
      </c>
      <c r="AZ204" s="17" t="str">
        <f t="shared" si="24"/>
        <v/>
      </c>
      <c r="BA204" s="38"/>
    </row>
    <row r="205" spans="1:53" s="4" customFormat="1" ht="21" customHeight="1">
      <c r="A205" s="2"/>
      <c r="B205" s="5"/>
      <c r="C205" s="2"/>
      <c r="D205" s="2"/>
      <c r="E205" s="2"/>
      <c r="F205" s="18" t="str">
        <f>IF(OR(D205="",E205=""),"",VLOOKUP(D205,计分标准!$A$2:$C$10,3,0)*VLOOKUP(E205,计分标准!$A$13:$C$19,3,0))</f>
        <v/>
      </c>
      <c r="G205" s="2"/>
      <c r="H205" s="72"/>
      <c r="I205" s="2"/>
      <c r="J205" s="2"/>
      <c r="K205" s="2"/>
      <c r="L205" s="19" t="str">
        <f>IF(OR(I205="",J205="",K205=""),"",VLOOKUP(I205,计分标准!$A$23:$C$31,3,0)*INDEX(计分标准!$B$35:$I$42,MATCH(工作量统计!J205,计分标准!$A$35:$A$42,0),MATCH(工作量统计!K205,计分标准!$B$34:$I$34,0))/100)</f>
        <v/>
      </c>
      <c r="M205" s="2"/>
      <c r="N205" s="2"/>
      <c r="O205" s="17" t="str">
        <f t="shared" si="19"/>
        <v/>
      </c>
      <c r="P205" s="17" t="str">
        <f t="shared" si="20"/>
        <v/>
      </c>
      <c r="Q205" s="59"/>
      <c r="R205" s="59"/>
      <c r="S205" s="72"/>
      <c r="T205" s="59"/>
      <c r="U205" s="59"/>
      <c r="V205" s="17" t="str">
        <f>IF(U205="","",VLOOKUP(U205,计分标准!$A$47:$C$55,3,0))</f>
        <v/>
      </c>
      <c r="W205" s="2"/>
      <c r="X205" s="2"/>
      <c r="Y205" s="72"/>
      <c r="Z205" s="2"/>
      <c r="AA205" s="2"/>
      <c r="AB205" s="2"/>
      <c r="AC205" s="78"/>
      <c r="AD205" s="78"/>
      <c r="AE205" s="44"/>
      <c r="AF205" s="17" t="str">
        <f>IF(OR(Z205="",AA205="",AB205=""),"",VLOOKUP(Z205,计分标准!$A$70:$B$73,2,0)*VLOOKUP(AA205,计分标准!$A$58:$C$61,3,0)*AB205/10)</f>
        <v/>
      </c>
      <c r="AG205" s="17" t="str">
        <f>IF(AC205="",AF205,VLOOKUP(AC205,计分标准!$A$64:$B$67,2,0)*AF205)</f>
        <v/>
      </c>
      <c r="AH205" s="17" t="str">
        <f t="shared" si="21"/>
        <v/>
      </c>
      <c r="AI205" s="2"/>
      <c r="AJ205" s="72"/>
      <c r="AK205" s="72"/>
      <c r="AL205" s="2"/>
      <c r="AM205" s="17" t="str">
        <f t="shared" si="22"/>
        <v/>
      </c>
      <c r="AN205" s="2"/>
      <c r="AO205" s="72"/>
      <c r="AP205" s="2"/>
      <c r="AQ205" s="2"/>
      <c r="AR205" s="17" t="str">
        <f t="shared" si="23"/>
        <v/>
      </c>
      <c r="AS205" s="2"/>
      <c r="AT205" s="72"/>
      <c r="AU205" s="2"/>
      <c r="AV205" s="2"/>
      <c r="AW205" s="2"/>
      <c r="AX205" s="19" t="str">
        <f>IF(OR(AU205="",AV205=""),"",INDEX(计分标准!$C$77:$E$81,MATCH(工作量统计!AU205,计分标准!$A$77:$A$81,0),MATCH(工作量统计!AV205,计分标准!$C$76:$E$76,0)))</f>
        <v/>
      </c>
      <c r="AY205" s="79" t="str">
        <f>IF(AW205="",AX205,AX205*INDEX(计分标准!$C$97:$I$101,MATCH(AU205,计分标准!$A$97:$A$101,0),MATCH(AW205,计分标准!$C$96:$I$96,0)))</f>
        <v/>
      </c>
      <c r="AZ205" s="17" t="str">
        <f t="shared" si="24"/>
        <v/>
      </c>
      <c r="BA205" s="38"/>
    </row>
    <row r="206" spans="1:53" s="4" customFormat="1" ht="21" customHeight="1">
      <c r="A206" s="2"/>
      <c r="B206" s="5"/>
      <c r="C206" s="2"/>
      <c r="D206" s="2"/>
      <c r="E206" s="2"/>
      <c r="F206" s="18" t="str">
        <f>IF(OR(D206="",E206=""),"",VLOOKUP(D206,计分标准!$A$2:$C$10,3,0)*VLOOKUP(E206,计分标准!$A$13:$C$19,3,0))</f>
        <v/>
      </c>
      <c r="G206" s="2"/>
      <c r="H206" s="72"/>
      <c r="I206" s="2"/>
      <c r="J206" s="2"/>
      <c r="K206" s="2"/>
      <c r="L206" s="19" t="str">
        <f>IF(OR(I206="",J206="",K206=""),"",VLOOKUP(I206,计分标准!$A$23:$C$31,3,0)*INDEX(计分标准!$B$35:$I$42,MATCH(工作量统计!J206,计分标准!$A$35:$A$42,0),MATCH(工作量统计!K206,计分标准!$B$34:$I$34,0))/100)</f>
        <v/>
      </c>
      <c r="M206" s="2"/>
      <c r="N206" s="2"/>
      <c r="O206" s="17" t="str">
        <f t="shared" si="19"/>
        <v/>
      </c>
      <c r="P206" s="17" t="str">
        <f t="shared" si="20"/>
        <v/>
      </c>
      <c r="Q206" s="59"/>
      <c r="R206" s="59"/>
      <c r="S206" s="72"/>
      <c r="T206" s="59"/>
      <c r="U206" s="59"/>
      <c r="V206" s="17" t="str">
        <f>IF(U206="","",VLOOKUP(U206,计分标准!$A$47:$C$55,3,0))</f>
        <v/>
      </c>
      <c r="W206" s="2"/>
      <c r="X206" s="2"/>
      <c r="Y206" s="72"/>
      <c r="Z206" s="2"/>
      <c r="AA206" s="2"/>
      <c r="AB206" s="2"/>
      <c r="AC206" s="78"/>
      <c r="AD206" s="78"/>
      <c r="AE206" s="44"/>
      <c r="AF206" s="17" t="str">
        <f>IF(OR(Z206="",AA206="",AB206=""),"",VLOOKUP(Z206,计分标准!$A$70:$B$73,2,0)*VLOOKUP(AA206,计分标准!$A$58:$C$61,3,0)*AB206/10)</f>
        <v/>
      </c>
      <c r="AG206" s="17" t="str">
        <f>IF(AC206="",AF206,VLOOKUP(AC206,计分标准!$A$64:$B$67,2,0)*AF206)</f>
        <v/>
      </c>
      <c r="AH206" s="17" t="str">
        <f t="shared" si="21"/>
        <v/>
      </c>
      <c r="AI206" s="2"/>
      <c r="AJ206" s="72"/>
      <c r="AK206" s="72"/>
      <c r="AL206" s="2"/>
      <c r="AM206" s="17" t="str">
        <f t="shared" si="22"/>
        <v/>
      </c>
      <c r="AN206" s="2"/>
      <c r="AO206" s="72"/>
      <c r="AP206" s="2"/>
      <c r="AQ206" s="2"/>
      <c r="AR206" s="17" t="str">
        <f t="shared" si="23"/>
        <v/>
      </c>
      <c r="AS206" s="2"/>
      <c r="AT206" s="72"/>
      <c r="AU206" s="2"/>
      <c r="AV206" s="2"/>
      <c r="AW206" s="2"/>
      <c r="AX206" s="19" t="str">
        <f>IF(OR(AU206="",AV206=""),"",INDEX(计分标准!$C$77:$E$81,MATCH(工作量统计!AU206,计分标准!$A$77:$A$81,0),MATCH(工作量统计!AV206,计分标准!$C$76:$E$76,0)))</f>
        <v/>
      </c>
      <c r="AY206" s="79" t="str">
        <f>IF(AW206="",AX206,AX206*INDEX(计分标准!$C$97:$I$101,MATCH(AU206,计分标准!$A$97:$A$101,0),MATCH(AW206,计分标准!$C$96:$I$96,0)))</f>
        <v/>
      </c>
      <c r="AZ206" s="17" t="str">
        <f t="shared" si="24"/>
        <v/>
      </c>
      <c r="BA206" s="38"/>
    </row>
    <row r="207" spans="1:53" s="4" customFormat="1" ht="21" customHeight="1">
      <c r="A207" s="2"/>
      <c r="B207" s="5"/>
      <c r="C207" s="2"/>
      <c r="D207" s="2"/>
      <c r="E207" s="2"/>
      <c r="F207" s="18" t="str">
        <f>IF(OR(D207="",E207=""),"",VLOOKUP(D207,计分标准!$A$2:$C$10,3,0)*VLOOKUP(E207,计分标准!$A$13:$C$19,3,0))</f>
        <v/>
      </c>
      <c r="G207" s="2"/>
      <c r="H207" s="72"/>
      <c r="I207" s="2"/>
      <c r="J207" s="2"/>
      <c r="K207" s="2"/>
      <c r="L207" s="19" t="str">
        <f>IF(OR(I207="",J207="",K207=""),"",VLOOKUP(I207,计分标准!$A$23:$C$31,3,0)*INDEX(计分标准!$B$35:$I$42,MATCH(工作量统计!J207,计分标准!$A$35:$A$42,0),MATCH(工作量统计!K207,计分标准!$B$34:$I$34,0))/100)</f>
        <v/>
      </c>
      <c r="M207" s="2"/>
      <c r="N207" s="2"/>
      <c r="O207" s="17" t="str">
        <f t="shared" si="19"/>
        <v/>
      </c>
      <c r="P207" s="17" t="str">
        <f t="shared" si="20"/>
        <v/>
      </c>
      <c r="Q207" s="59"/>
      <c r="R207" s="59"/>
      <c r="S207" s="72"/>
      <c r="T207" s="59"/>
      <c r="U207" s="59"/>
      <c r="V207" s="17" t="str">
        <f>IF(U207="","",VLOOKUP(U207,计分标准!$A$47:$C$55,3,0))</f>
        <v/>
      </c>
      <c r="W207" s="2"/>
      <c r="X207" s="2"/>
      <c r="Y207" s="72"/>
      <c r="Z207" s="2"/>
      <c r="AA207" s="2"/>
      <c r="AB207" s="2"/>
      <c r="AC207" s="78"/>
      <c r="AD207" s="78"/>
      <c r="AE207" s="44"/>
      <c r="AF207" s="17" t="str">
        <f>IF(OR(Z207="",AA207="",AB207=""),"",VLOOKUP(Z207,计分标准!$A$70:$B$73,2,0)*VLOOKUP(AA207,计分标准!$A$58:$C$61,3,0)*AB207/10)</f>
        <v/>
      </c>
      <c r="AG207" s="17" t="str">
        <f>IF(AC207="",AF207,VLOOKUP(AC207,计分标准!$A$64:$B$67,2,0)*AF207)</f>
        <v/>
      </c>
      <c r="AH207" s="17" t="str">
        <f t="shared" si="21"/>
        <v/>
      </c>
      <c r="AI207" s="2"/>
      <c r="AJ207" s="72"/>
      <c r="AK207" s="72"/>
      <c r="AL207" s="2"/>
      <c r="AM207" s="17" t="str">
        <f t="shared" si="22"/>
        <v/>
      </c>
      <c r="AN207" s="2"/>
      <c r="AO207" s="72"/>
      <c r="AP207" s="2"/>
      <c r="AQ207" s="2"/>
      <c r="AR207" s="17" t="str">
        <f t="shared" si="23"/>
        <v/>
      </c>
      <c r="AS207" s="2"/>
      <c r="AT207" s="72"/>
      <c r="AU207" s="2"/>
      <c r="AV207" s="2"/>
      <c r="AW207" s="2"/>
      <c r="AX207" s="19" t="str">
        <f>IF(OR(AU207="",AV207=""),"",INDEX(计分标准!$C$77:$E$81,MATCH(工作量统计!AU207,计分标准!$A$77:$A$81,0),MATCH(工作量统计!AV207,计分标准!$C$76:$E$76,0)))</f>
        <v/>
      </c>
      <c r="AY207" s="79" t="str">
        <f>IF(AW207="",AX207,AX207*INDEX(计分标准!$C$97:$I$101,MATCH(AU207,计分标准!$A$97:$A$101,0),MATCH(AW207,计分标准!$C$96:$I$96,0)))</f>
        <v/>
      </c>
      <c r="AZ207" s="17" t="str">
        <f t="shared" si="24"/>
        <v/>
      </c>
      <c r="BA207" s="38"/>
    </row>
    <row r="208" spans="1:53" s="4" customFormat="1" ht="21" customHeight="1">
      <c r="A208" s="2"/>
      <c r="B208" s="5"/>
      <c r="C208" s="2"/>
      <c r="D208" s="2"/>
      <c r="E208" s="2"/>
      <c r="F208" s="18" t="str">
        <f>IF(OR(D208="",E208=""),"",VLOOKUP(D208,计分标准!$A$2:$C$10,3,0)*VLOOKUP(E208,计分标准!$A$13:$C$19,3,0))</f>
        <v/>
      </c>
      <c r="G208" s="2"/>
      <c r="H208" s="72"/>
      <c r="I208" s="2"/>
      <c r="J208" s="2"/>
      <c r="K208" s="2"/>
      <c r="L208" s="19" t="str">
        <f>IF(OR(I208="",J208="",K208=""),"",VLOOKUP(I208,计分标准!$A$23:$C$31,3,0)*INDEX(计分标准!$B$35:$I$42,MATCH(工作量统计!J208,计分标准!$A$35:$A$42,0),MATCH(工作量统计!K208,计分标准!$B$34:$I$34,0))/100)</f>
        <v/>
      </c>
      <c r="M208" s="2"/>
      <c r="N208" s="2"/>
      <c r="O208" s="17" t="str">
        <f t="shared" si="19"/>
        <v/>
      </c>
      <c r="P208" s="17" t="str">
        <f t="shared" si="20"/>
        <v/>
      </c>
      <c r="Q208" s="59"/>
      <c r="R208" s="59"/>
      <c r="S208" s="72"/>
      <c r="T208" s="59"/>
      <c r="U208" s="59"/>
      <c r="V208" s="17" t="str">
        <f>IF(U208="","",VLOOKUP(U208,计分标准!$A$47:$C$55,3,0))</f>
        <v/>
      </c>
      <c r="W208" s="2"/>
      <c r="X208" s="2"/>
      <c r="Y208" s="72"/>
      <c r="Z208" s="2"/>
      <c r="AA208" s="2"/>
      <c r="AB208" s="2"/>
      <c r="AC208" s="78"/>
      <c r="AD208" s="78"/>
      <c r="AE208" s="44"/>
      <c r="AF208" s="17" t="str">
        <f>IF(OR(Z208="",AA208="",AB208=""),"",VLOOKUP(Z208,计分标准!$A$70:$B$73,2,0)*VLOOKUP(AA208,计分标准!$A$58:$C$61,3,0)*AB208/10)</f>
        <v/>
      </c>
      <c r="AG208" s="17" t="str">
        <f>IF(AC208="",AF208,VLOOKUP(AC208,计分标准!$A$64:$B$67,2,0)*AF208)</f>
        <v/>
      </c>
      <c r="AH208" s="17" t="str">
        <f t="shared" si="21"/>
        <v/>
      </c>
      <c r="AI208" s="2"/>
      <c r="AJ208" s="72"/>
      <c r="AK208" s="72"/>
      <c r="AL208" s="2"/>
      <c r="AM208" s="17" t="str">
        <f t="shared" si="22"/>
        <v/>
      </c>
      <c r="AN208" s="2"/>
      <c r="AO208" s="72"/>
      <c r="AP208" s="2"/>
      <c r="AQ208" s="2"/>
      <c r="AR208" s="17" t="str">
        <f t="shared" si="23"/>
        <v/>
      </c>
      <c r="AS208" s="2"/>
      <c r="AT208" s="72"/>
      <c r="AU208" s="2"/>
      <c r="AV208" s="2"/>
      <c r="AW208" s="2"/>
      <c r="AX208" s="19" t="str">
        <f>IF(OR(AU208="",AV208=""),"",INDEX(计分标准!$C$77:$E$81,MATCH(工作量统计!AU208,计分标准!$A$77:$A$81,0),MATCH(工作量统计!AV208,计分标准!$C$76:$E$76,0)))</f>
        <v/>
      </c>
      <c r="AY208" s="79" t="str">
        <f>IF(AW208="",AX208,AX208*INDEX(计分标准!$C$97:$I$101,MATCH(AU208,计分标准!$A$97:$A$101,0),MATCH(AW208,计分标准!$C$96:$I$96,0)))</f>
        <v/>
      </c>
      <c r="AZ208" s="17" t="str">
        <f t="shared" si="24"/>
        <v/>
      </c>
      <c r="BA208" s="38"/>
    </row>
    <row r="209" spans="1:53" s="4" customFormat="1" ht="21" customHeight="1">
      <c r="A209" s="2"/>
      <c r="B209" s="5"/>
      <c r="C209" s="2"/>
      <c r="D209" s="2"/>
      <c r="E209" s="2"/>
      <c r="F209" s="18" t="str">
        <f>IF(OR(D209="",E209=""),"",VLOOKUP(D209,计分标准!$A$2:$C$10,3,0)*VLOOKUP(E209,计分标准!$A$13:$C$19,3,0))</f>
        <v/>
      </c>
      <c r="G209" s="2"/>
      <c r="H209" s="72"/>
      <c r="I209" s="2"/>
      <c r="J209" s="2"/>
      <c r="K209" s="2"/>
      <c r="L209" s="19" t="str">
        <f>IF(OR(I209="",J209="",K209=""),"",VLOOKUP(I209,计分标准!$A$23:$C$31,3,0)*INDEX(计分标准!$B$35:$I$42,MATCH(工作量统计!J209,计分标准!$A$35:$A$42,0),MATCH(工作量统计!K209,计分标准!$B$34:$I$34,0))/100)</f>
        <v/>
      </c>
      <c r="M209" s="2"/>
      <c r="N209" s="2"/>
      <c r="O209" s="17" t="str">
        <f t="shared" si="19"/>
        <v/>
      </c>
      <c r="P209" s="17" t="str">
        <f t="shared" si="20"/>
        <v/>
      </c>
      <c r="Q209" s="59"/>
      <c r="R209" s="59"/>
      <c r="S209" s="72"/>
      <c r="T209" s="59"/>
      <c r="U209" s="59"/>
      <c r="V209" s="17" t="str">
        <f>IF(U209="","",VLOOKUP(U209,计分标准!$A$47:$C$55,3,0))</f>
        <v/>
      </c>
      <c r="W209" s="2"/>
      <c r="X209" s="2"/>
      <c r="Y209" s="72"/>
      <c r="Z209" s="2"/>
      <c r="AA209" s="2"/>
      <c r="AB209" s="2"/>
      <c r="AC209" s="78"/>
      <c r="AD209" s="78"/>
      <c r="AE209" s="44"/>
      <c r="AF209" s="17" t="str">
        <f>IF(OR(Z209="",AA209="",AB209=""),"",VLOOKUP(Z209,计分标准!$A$70:$B$73,2,0)*VLOOKUP(AA209,计分标准!$A$58:$C$61,3,0)*AB209/10)</f>
        <v/>
      </c>
      <c r="AG209" s="17" t="str">
        <f>IF(AC209="",AF209,VLOOKUP(AC209,计分标准!$A$64:$B$67,2,0)*AF209)</f>
        <v/>
      </c>
      <c r="AH209" s="17" t="str">
        <f t="shared" si="21"/>
        <v/>
      </c>
      <c r="AI209" s="2"/>
      <c r="AJ209" s="72"/>
      <c r="AK209" s="72"/>
      <c r="AL209" s="2"/>
      <c r="AM209" s="17" t="str">
        <f t="shared" si="22"/>
        <v/>
      </c>
      <c r="AN209" s="2"/>
      <c r="AO209" s="72"/>
      <c r="AP209" s="2"/>
      <c r="AQ209" s="2"/>
      <c r="AR209" s="17" t="str">
        <f t="shared" si="23"/>
        <v/>
      </c>
      <c r="AS209" s="2"/>
      <c r="AT209" s="72"/>
      <c r="AU209" s="2"/>
      <c r="AV209" s="2"/>
      <c r="AW209" s="2"/>
      <c r="AX209" s="19" t="str">
        <f>IF(OR(AU209="",AV209=""),"",INDEX(计分标准!$C$77:$E$81,MATCH(工作量统计!AU209,计分标准!$A$77:$A$81,0),MATCH(工作量统计!AV209,计分标准!$C$76:$E$76,0)))</f>
        <v/>
      </c>
      <c r="AY209" s="79" t="str">
        <f>IF(AW209="",AX209,AX209*INDEX(计分标准!$C$97:$I$101,MATCH(AU209,计分标准!$A$97:$A$101,0),MATCH(AW209,计分标准!$C$96:$I$96,0)))</f>
        <v/>
      </c>
      <c r="AZ209" s="17" t="str">
        <f t="shared" si="24"/>
        <v/>
      </c>
      <c r="BA209" s="38"/>
    </row>
    <row r="210" spans="1:53" s="4" customFormat="1" ht="21" customHeight="1">
      <c r="A210" s="2"/>
      <c r="B210" s="5"/>
      <c r="C210" s="2"/>
      <c r="D210" s="2"/>
      <c r="E210" s="2"/>
      <c r="F210" s="18" t="str">
        <f>IF(OR(D210="",E210=""),"",VLOOKUP(D210,计分标准!$A$2:$C$10,3,0)*VLOOKUP(E210,计分标准!$A$13:$C$19,3,0))</f>
        <v/>
      </c>
      <c r="G210" s="2"/>
      <c r="H210" s="72"/>
      <c r="I210" s="2"/>
      <c r="J210" s="2"/>
      <c r="K210" s="2"/>
      <c r="L210" s="19" t="str">
        <f>IF(OR(I210="",J210="",K210=""),"",VLOOKUP(I210,计分标准!$A$23:$C$31,3,0)*INDEX(计分标准!$B$35:$I$42,MATCH(工作量统计!J210,计分标准!$A$35:$A$42,0),MATCH(工作量统计!K210,计分标准!$B$34:$I$34,0))/100)</f>
        <v/>
      </c>
      <c r="M210" s="2"/>
      <c r="N210" s="2"/>
      <c r="O210" s="17" t="str">
        <f t="shared" si="19"/>
        <v/>
      </c>
      <c r="P210" s="17" t="str">
        <f t="shared" si="20"/>
        <v/>
      </c>
      <c r="Q210" s="59"/>
      <c r="R210" s="59"/>
      <c r="S210" s="72"/>
      <c r="T210" s="59"/>
      <c r="U210" s="59"/>
      <c r="V210" s="17" t="str">
        <f>IF(U210="","",VLOOKUP(U210,计分标准!$A$47:$C$55,3,0))</f>
        <v/>
      </c>
      <c r="W210" s="2"/>
      <c r="X210" s="2"/>
      <c r="Y210" s="72"/>
      <c r="Z210" s="2"/>
      <c r="AA210" s="2"/>
      <c r="AB210" s="2"/>
      <c r="AC210" s="78"/>
      <c r="AD210" s="78"/>
      <c r="AE210" s="44"/>
      <c r="AF210" s="17" t="str">
        <f>IF(OR(Z210="",AA210="",AB210=""),"",VLOOKUP(Z210,计分标准!$A$70:$B$73,2,0)*VLOOKUP(AA210,计分标准!$A$58:$C$61,3,0)*AB210/10)</f>
        <v/>
      </c>
      <c r="AG210" s="17" t="str">
        <f>IF(AC210="",AF210,VLOOKUP(AC210,计分标准!$A$64:$B$67,2,0)*AF210)</f>
        <v/>
      </c>
      <c r="AH210" s="17" t="str">
        <f t="shared" si="21"/>
        <v/>
      </c>
      <c r="AI210" s="2"/>
      <c r="AJ210" s="72"/>
      <c r="AK210" s="72"/>
      <c r="AL210" s="2"/>
      <c r="AM210" s="17" t="str">
        <f t="shared" si="22"/>
        <v/>
      </c>
      <c r="AN210" s="2"/>
      <c r="AO210" s="72"/>
      <c r="AP210" s="2"/>
      <c r="AQ210" s="2"/>
      <c r="AR210" s="17" t="str">
        <f t="shared" si="23"/>
        <v/>
      </c>
      <c r="AS210" s="2"/>
      <c r="AT210" s="72"/>
      <c r="AU210" s="2"/>
      <c r="AV210" s="2"/>
      <c r="AW210" s="2"/>
      <c r="AX210" s="19" t="str">
        <f>IF(OR(AU210="",AV210=""),"",INDEX(计分标准!$C$77:$E$81,MATCH(工作量统计!AU210,计分标准!$A$77:$A$81,0),MATCH(工作量统计!AV210,计分标准!$C$76:$E$76,0)))</f>
        <v/>
      </c>
      <c r="AY210" s="79" t="str">
        <f>IF(AW210="",AX210,AX210*INDEX(计分标准!$C$97:$I$101,MATCH(AU210,计分标准!$A$97:$A$101,0),MATCH(AW210,计分标准!$C$96:$I$96,0)))</f>
        <v/>
      </c>
      <c r="AZ210" s="17" t="str">
        <f t="shared" si="24"/>
        <v/>
      </c>
      <c r="BA210" s="38"/>
    </row>
    <row r="211" spans="1:53" s="4" customFormat="1" ht="21" customHeight="1">
      <c r="A211" s="2"/>
      <c r="B211" s="5"/>
      <c r="C211" s="2"/>
      <c r="D211" s="2"/>
      <c r="E211" s="2"/>
      <c r="F211" s="18" t="str">
        <f>IF(OR(D211="",E211=""),"",VLOOKUP(D211,计分标准!$A$2:$C$10,3,0)*VLOOKUP(E211,计分标准!$A$13:$C$19,3,0))</f>
        <v/>
      </c>
      <c r="G211" s="2"/>
      <c r="H211" s="72"/>
      <c r="I211" s="2"/>
      <c r="J211" s="2"/>
      <c r="K211" s="2"/>
      <c r="L211" s="19" t="str">
        <f>IF(OR(I211="",J211="",K211=""),"",VLOOKUP(I211,计分标准!$A$23:$C$31,3,0)*INDEX(计分标准!$B$35:$I$42,MATCH(工作量统计!J211,计分标准!$A$35:$A$42,0),MATCH(工作量统计!K211,计分标准!$B$34:$I$34,0))/100)</f>
        <v/>
      </c>
      <c r="M211" s="2"/>
      <c r="N211" s="2"/>
      <c r="O211" s="17" t="str">
        <f t="shared" si="19"/>
        <v/>
      </c>
      <c r="P211" s="17" t="str">
        <f t="shared" si="20"/>
        <v/>
      </c>
      <c r="Q211" s="59"/>
      <c r="R211" s="59"/>
      <c r="S211" s="72"/>
      <c r="T211" s="59"/>
      <c r="U211" s="59"/>
      <c r="V211" s="17" t="str">
        <f>IF(U211="","",VLOOKUP(U211,计分标准!$A$47:$C$55,3,0))</f>
        <v/>
      </c>
      <c r="W211" s="2"/>
      <c r="X211" s="2"/>
      <c r="Y211" s="72"/>
      <c r="Z211" s="2"/>
      <c r="AA211" s="2"/>
      <c r="AB211" s="2"/>
      <c r="AC211" s="78"/>
      <c r="AD211" s="78"/>
      <c r="AE211" s="44"/>
      <c r="AF211" s="17" t="str">
        <f>IF(OR(Z211="",AA211="",AB211=""),"",VLOOKUP(Z211,计分标准!$A$70:$B$73,2,0)*VLOOKUP(AA211,计分标准!$A$58:$C$61,3,0)*AB211/10)</f>
        <v/>
      </c>
      <c r="AG211" s="17" t="str">
        <f>IF(AC211="",AF211,VLOOKUP(AC211,计分标准!$A$64:$B$67,2,0)*AF211)</f>
        <v/>
      </c>
      <c r="AH211" s="17" t="str">
        <f t="shared" si="21"/>
        <v/>
      </c>
      <c r="AI211" s="2"/>
      <c r="AJ211" s="72"/>
      <c r="AK211" s="72"/>
      <c r="AL211" s="2"/>
      <c r="AM211" s="17" t="str">
        <f t="shared" si="22"/>
        <v/>
      </c>
      <c r="AN211" s="2"/>
      <c r="AO211" s="72"/>
      <c r="AP211" s="2"/>
      <c r="AQ211" s="2"/>
      <c r="AR211" s="17" t="str">
        <f t="shared" si="23"/>
        <v/>
      </c>
      <c r="AS211" s="2"/>
      <c r="AT211" s="72"/>
      <c r="AU211" s="2"/>
      <c r="AV211" s="2"/>
      <c r="AW211" s="2"/>
      <c r="AX211" s="19" t="str">
        <f>IF(OR(AU211="",AV211=""),"",INDEX(计分标准!$C$77:$E$81,MATCH(工作量统计!AU211,计分标准!$A$77:$A$81,0),MATCH(工作量统计!AV211,计分标准!$C$76:$E$76,0)))</f>
        <v/>
      </c>
      <c r="AY211" s="79" t="str">
        <f>IF(AW211="",AX211,AX211*INDEX(计分标准!$C$97:$I$101,MATCH(AU211,计分标准!$A$97:$A$101,0),MATCH(AW211,计分标准!$C$96:$I$96,0)))</f>
        <v/>
      </c>
      <c r="AZ211" s="17" t="str">
        <f t="shared" si="24"/>
        <v/>
      </c>
      <c r="BA211" s="38"/>
    </row>
    <row r="212" spans="1:53" s="4" customFormat="1" ht="21" customHeight="1">
      <c r="A212" s="2"/>
      <c r="B212" s="5"/>
      <c r="C212" s="2"/>
      <c r="D212" s="2"/>
      <c r="E212" s="2"/>
      <c r="F212" s="18" t="str">
        <f>IF(OR(D212="",E212=""),"",VLOOKUP(D212,计分标准!$A$2:$C$10,3,0)*VLOOKUP(E212,计分标准!$A$13:$C$19,3,0))</f>
        <v/>
      </c>
      <c r="G212" s="2"/>
      <c r="H212" s="72"/>
      <c r="I212" s="2"/>
      <c r="J212" s="2"/>
      <c r="K212" s="2"/>
      <c r="L212" s="19" t="str">
        <f>IF(OR(I212="",J212="",K212=""),"",VLOOKUP(I212,计分标准!$A$23:$C$31,3,0)*INDEX(计分标准!$B$35:$I$42,MATCH(工作量统计!J212,计分标准!$A$35:$A$42,0),MATCH(工作量统计!K212,计分标准!$B$34:$I$34,0))/100)</f>
        <v/>
      </c>
      <c r="M212" s="2"/>
      <c r="N212" s="2"/>
      <c r="O212" s="17" t="str">
        <f t="shared" si="19"/>
        <v/>
      </c>
      <c r="P212" s="17" t="str">
        <f t="shared" si="20"/>
        <v/>
      </c>
      <c r="Q212" s="59"/>
      <c r="R212" s="59"/>
      <c r="S212" s="72"/>
      <c r="T212" s="59"/>
      <c r="U212" s="59"/>
      <c r="V212" s="17" t="str">
        <f>IF(U212="","",VLOOKUP(U212,计分标准!$A$47:$C$55,3,0))</f>
        <v/>
      </c>
      <c r="W212" s="2"/>
      <c r="X212" s="2"/>
      <c r="Y212" s="72"/>
      <c r="Z212" s="2"/>
      <c r="AA212" s="2"/>
      <c r="AB212" s="2"/>
      <c r="AC212" s="78"/>
      <c r="AD212" s="78"/>
      <c r="AE212" s="44"/>
      <c r="AF212" s="17" t="str">
        <f>IF(OR(Z212="",AA212="",AB212=""),"",VLOOKUP(Z212,计分标准!$A$70:$B$73,2,0)*VLOOKUP(AA212,计分标准!$A$58:$C$61,3,0)*AB212/10)</f>
        <v/>
      </c>
      <c r="AG212" s="17" t="str">
        <f>IF(AC212="",AF212,VLOOKUP(AC212,计分标准!$A$64:$B$67,2,0)*AF212)</f>
        <v/>
      </c>
      <c r="AH212" s="17" t="str">
        <f t="shared" si="21"/>
        <v/>
      </c>
      <c r="AI212" s="2"/>
      <c r="AJ212" s="72"/>
      <c r="AK212" s="72"/>
      <c r="AL212" s="2"/>
      <c r="AM212" s="17" t="str">
        <f t="shared" si="22"/>
        <v/>
      </c>
      <c r="AN212" s="2"/>
      <c r="AO212" s="72"/>
      <c r="AP212" s="2"/>
      <c r="AQ212" s="2"/>
      <c r="AR212" s="17" t="str">
        <f t="shared" si="23"/>
        <v/>
      </c>
      <c r="AS212" s="2"/>
      <c r="AT212" s="72"/>
      <c r="AU212" s="2"/>
      <c r="AV212" s="2"/>
      <c r="AW212" s="2"/>
      <c r="AX212" s="19" t="str">
        <f>IF(OR(AU212="",AV212=""),"",INDEX(计分标准!$C$77:$E$81,MATCH(工作量统计!AU212,计分标准!$A$77:$A$81,0),MATCH(工作量统计!AV212,计分标准!$C$76:$E$76,0)))</f>
        <v/>
      </c>
      <c r="AY212" s="79" t="str">
        <f>IF(AW212="",AX212,AX212*INDEX(计分标准!$C$97:$I$101,MATCH(AU212,计分标准!$A$97:$A$101,0),MATCH(AW212,计分标准!$C$96:$I$96,0)))</f>
        <v/>
      </c>
      <c r="AZ212" s="17" t="str">
        <f t="shared" si="24"/>
        <v/>
      </c>
      <c r="BA212" s="38"/>
    </row>
    <row r="213" spans="1:53" s="4" customFormat="1" ht="21" customHeight="1">
      <c r="A213" s="2"/>
      <c r="B213" s="5"/>
      <c r="C213" s="2"/>
      <c r="D213" s="2"/>
      <c r="E213" s="2"/>
      <c r="F213" s="18" t="str">
        <f>IF(OR(D213="",E213=""),"",VLOOKUP(D213,计分标准!$A$2:$C$10,3,0)*VLOOKUP(E213,计分标准!$A$13:$C$19,3,0))</f>
        <v/>
      </c>
      <c r="G213" s="2"/>
      <c r="H213" s="72"/>
      <c r="I213" s="2"/>
      <c r="J213" s="2"/>
      <c r="K213" s="2"/>
      <c r="L213" s="19" t="str">
        <f>IF(OR(I213="",J213="",K213=""),"",VLOOKUP(I213,计分标准!$A$23:$C$31,3,0)*INDEX(计分标准!$B$35:$I$42,MATCH(工作量统计!J213,计分标准!$A$35:$A$42,0),MATCH(工作量统计!K213,计分标准!$B$34:$I$34,0))/100)</f>
        <v/>
      </c>
      <c r="M213" s="2"/>
      <c r="N213" s="2"/>
      <c r="O213" s="17" t="str">
        <f t="shared" si="19"/>
        <v/>
      </c>
      <c r="P213" s="17" t="str">
        <f t="shared" si="20"/>
        <v/>
      </c>
      <c r="Q213" s="59"/>
      <c r="R213" s="59"/>
      <c r="S213" s="72"/>
      <c r="T213" s="59"/>
      <c r="U213" s="59"/>
      <c r="V213" s="17" t="str">
        <f>IF(U213="","",VLOOKUP(U213,计分标准!$A$47:$C$55,3,0))</f>
        <v/>
      </c>
      <c r="W213" s="2"/>
      <c r="X213" s="2"/>
      <c r="Y213" s="72"/>
      <c r="Z213" s="2"/>
      <c r="AA213" s="2"/>
      <c r="AB213" s="2"/>
      <c r="AC213" s="78"/>
      <c r="AD213" s="78"/>
      <c r="AE213" s="44"/>
      <c r="AF213" s="17" t="str">
        <f>IF(OR(Z213="",AA213="",AB213=""),"",VLOOKUP(Z213,计分标准!$A$70:$B$73,2,0)*VLOOKUP(AA213,计分标准!$A$58:$C$61,3,0)*AB213/10)</f>
        <v/>
      </c>
      <c r="AG213" s="17" t="str">
        <f>IF(AC213="",AF213,VLOOKUP(AC213,计分标准!$A$64:$B$67,2,0)*AF213)</f>
        <v/>
      </c>
      <c r="AH213" s="17" t="str">
        <f t="shared" si="21"/>
        <v/>
      </c>
      <c r="AI213" s="2"/>
      <c r="AJ213" s="72"/>
      <c r="AK213" s="72"/>
      <c r="AL213" s="2"/>
      <c r="AM213" s="17" t="str">
        <f t="shared" si="22"/>
        <v/>
      </c>
      <c r="AN213" s="2"/>
      <c r="AO213" s="72"/>
      <c r="AP213" s="2"/>
      <c r="AQ213" s="2"/>
      <c r="AR213" s="17" t="str">
        <f t="shared" si="23"/>
        <v/>
      </c>
      <c r="AS213" s="2"/>
      <c r="AT213" s="72"/>
      <c r="AU213" s="2"/>
      <c r="AV213" s="2"/>
      <c r="AW213" s="2"/>
      <c r="AX213" s="19" t="str">
        <f>IF(OR(AU213="",AV213=""),"",INDEX(计分标准!$C$77:$E$81,MATCH(工作量统计!AU213,计分标准!$A$77:$A$81,0),MATCH(工作量统计!AV213,计分标准!$C$76:$E$76,0)))</f>
        <v/>
      </c>
      <c r="AY213" s="79" t="str">
        <f>IF(AW213="",AX213,AX213*INDEX(计分标准!$C$97:$I$101,MATCH(AU213,计分标准!$A$97:$A$101,0),MATCH(AW213,计分标准!$C$96:$I$96,0)))</f>
        <v/>
      </c>
      <c r="AZ213" s="17" t="str">
        <f t="shared" si="24"/>
        <v/>
      </c>
      <c r="BA213" s="38"/>
    </row>
    <row r="214" spans="1:53" s="4" customFormat="1" ht="21" customHeight="1">
      <c r="A214" s="2"/>
      <c r="B214" s="5"/>
      <c r="C214" s="2"/>
      <c r="D214" s="2"/>
      <c r="E214" s="2"/>
      <c r="F214" s="18" t="str">
        <f>IF(OR(D214="",E214=""),"",VLOOKUP(D214,计分标准!$A$2:$C$10,3,0)*VLOOKUP(E214,计分标准!$A$13:$C$19,3,0))</f>
        <v/>
      </c>
      <c r="G214" s="2"/>
      <c r="H214" s="72"/>
      <c r="I214" s="2"/>
      <c r="J214" s="2"/>
      <c r="K214" s="2"/>
      <c r="L214" s="19" t="str">
        <f>IF(OR(I214="",J214="",K214=""),"",VLOOKUP(I214,计分标准!$A$23:$C$31,3,0)*INDEX(计分标准!$B$35:$I$42,MATCH(工作量统计!J214,计分标准!$A$35:$A$42,0),MATCH(工作量统计!K214,计分标准!$B$34:$I$34,0))/100)</f>
        <v/>
      </c>
      <c r="M214" s="2"/>
      <c r="N214" s="2"/>
      <c r="O214" s="17" t="str">
        <f t="shared" si="19"/>
        <v/>
      </c>
      <c r="P214" s="17" t="str">
        <f t="shared" si="20"/>
        <v/>
      </c>
      <c r="Q214" s="59"/>
      <c r="R214" s="59"/>
      <c r="S214" s="72"/>
      <c r="T214" s="59"/>
      <c r="U214" s="59"/>
      <c r="V214" s="17" t="str">
        <f>IF(U214="","",VLOOKUP(U214,计分标准!$A$47:$C$55,3,0))</f>
        <v/>
      </c>
      <c r="W214" s="2"/>
      <c r="X214" s="2"/>
      <c r="Y214" s="72"/>
      <c r="Z214" s="2"/>
      <c r="AA214" s="2"/>
      <c r="AB214" s="2"/>
      <c r="AC214" s="78"/>
      <c r="AD214" s="78"/>
      <c r="AE214" s="44"/>
      <c r="AF214" s="17" t="str">
        <f>IF(OR(Z214="",AA214="",AB214=""),"",VLOOKUP(Z214,计分标准!$A$70:$B$73,2,0)*VLOOKUP(AA214,计分标准!$A$58:$C$61,3,0)*AB214/10)</f>
        <v/>
      </c>
      <c r="AG214" s="17" t="str">
        <f>IF(AC214="",AF214,VLOOKUP(AC214,计分标准!$A$64:$B$67,2,0)*AF214)</f>
        <v/>
      </c>
      <c r="AH214" s="17" t="str">
        <f t="shared" si="21"/>
        <v/>
      </c>
      <c r="AI214" s="2"/>
      <c r="AJ214" s="72"/>
      <c r="AK214" s="72"/>
      <c r="AL214" s="2"/>
      <c r="AM214" s="17" t="str">
        <f t="shared" si="22"/>
        <v/>
      </c>
      <c r="AN214" s="2"/>
      <c r="AO214" s="72"/>
      <c r="AP214" s="2"/>
      <c r="AQ214" s="2"/>
      <c r="AR214" s="17" t="str">
        <f t="shared" si="23"/>
        <v/>
      </c>
      <c r="AS214" s="2"/>
      <c r="AT214" s="72"/>
      <c r="AU214" s="2"/>
      <c r="AV214" s="2"/>
      <c r="AW214" s="2"/>
      <c r="AX214" s="19" t="str">
        <f>IF(OR(AU214="",AV214=""),"",INDEX(计分标准!$C$77:$E$81,MATCH(工作量统计!AU214,计分标准!$A$77:$A$81,0),MATCH(工作量统计!AV214,计分标准!$C$76:$E$76,0)))</f>
        <v/>
      </c>
      <c r="AY214" s="79" t="str">
        <f>IF(AW214="",AX214,AX214*INDEX(计分标准!$C$97:$I$101,MATCH(AU214,计分标准!$A$97:$A$101,0),MATCH(AW214,计分标准!$C$96:$I$96,0)))</f>
        <v/>
      </c>
      <c r="AZ214" s="17" t="str">
        <f t="shared" si="24"/>
        <v/>
      </c>
      <c r="BA214" s="38"/>
    </row>
    <row r="215" spans="1:53" s="4" customFormat="1" ht="21" customHeight="1">
      <c r="A215" s="2"/>
      <c r="B215" s="5"/>
      <c r="C215" s="2"/>
      <c r="D215" s="2"/>
      <c r="E215" s="2"/>
      <c r="F215" s="18" t="str">
        <f>IF(OR(D215="",E215=""),"",VLOOKUP(D215,计分标准!$A$2:$C$10,3,0)*VLOOKUP(E215,计分标准!$A$13:$C$19,3,0))</f>
        <v/>
      </c>
      <c r="G215" s="2"/>
      <c r="H215" s="72"/>
      <c r="I215" s="2"/>
      <c r="J215" s="2"/>
      <c r="K215" s="2"/>
      <c r="L215" s="19" t="str">
        <f>IF(OR(I215="",J215="",K215=""),"",VLOOKUP(I215,计分标准!$A$23:$C$31,3,0)*INDEX(计分标准!$B$35:$I$42,MATCH(工作量统计!J215,计分标准!$A$35:$A$42,0),MATCH(工作量统计!K215,计分标准!$B$34:$I$34,0))/100)</f>
        <v/>
      </c>
      <c r="M215" s="2"/>
      <c r="N215" s="2"/>
      <c r="O215" s="17" t="str">
        <f t="shared" si="19"/>
        <v/>
      </c>
      <c r="P215" s="17" t="str">
        <f t="shared" si="20"/>
        <v/>
      </c>
      <c r="Q215" s="59"/>
      <c r="R215" s="59"/>
      <c r="S215" s="72"/>
      <c r="T215" s="59"/>
      <c r="U215" s="59"/>
      <c r="V215" s="17" t="str">
        <f>IF(U215="","",VLOOKUP(U215,计分标准!$A$47:$C$55,3,0))</f>
        <v/>
      </c>
      <c r="W215" s="2"/>
      <c r="X215" s="2"/>
      <c r="Y215" s="72"/>
      <c r="Z215" s="2"/>
      <c r="AA215" s="2"/>
      <c r="AB215" s="2"/>
      <c r="AC215" s="78"/>
      <c r="AD215" s="78"/>
      <c r="AE215" s="44"/>
      <c r="AF215" s="17" t="str">
        <f>IF(OR(Z215="",AA215="",AB215=""),"",VLOOKUP(Z215,计分标准!$A$70:$B$73,2,0)*VLOOKUP(AA215,计分标准!$A$58:$C$61,3,0)*AB215/10)</f>
        <v/>
      </c>
      <c r="AG215" s="17" t="str">
        <f>IF(AC215="",AF215,VLOOKUP(AC215,计分标准!$A$64:$B$67,2,0)*AF215)</f>
        <v/>
      </c>
      <c r="AH215" s="17" t="str">
        <f t="shared" si="21"/>
        <v/>
      </c>
      <c r="AI215" s="2"/>
      <c r="AJ215" s="72"/>
      <c r="AK215" s="72"/>
      <c r="AL215" s="2"/>
      <c r="AM215" s="17" t="str">
        <f t="shared" si="22"/>
        <v/>
      </c>
      <c r="AN215" s="2"/>
      <c r="AO215" s="72"/>
      <c r="AP215" s="2"/>
      <c r="AQ215" s="2"/>
      <c r="AR215" s="17" t="str">
        <f t="shared" si="23"/>
        <v/>
      </c>
      <c r="AS215" s="2"/>
      <c r="AT215" s="72"/>
      <c r="AU215" s="2"/>
      <c r="AV215" s="2"/>
      <c r="AW215" s="2"/>
      <c r="AX215" s="19" t="str">
        <f>IF(OR(AU215="",AV215=""),"",INDEX(计分标准!$C$77:$E$81,MATCH(工作量统计!AU215,计分标准!$A$77:$A$81,0),MATCH(工作量统计!AV215,计分标准!$C$76:$E$76,0)))</f>
        <v/>
      </c>
      <c r="AY215" s="79" t="str">
        <f>IF(AW215="",AX215,AX215*INDEX(计分标准!$C$97:$I$101,MATCH(AU215,计分标准!$A$97:$A$101,0),MATCH(AW215,计分标准!$C$96:$I$96,0)))</f>
        <v/>
      </c>
      <c r="AZ215" s="17" t="str">
        <f t="shared" si="24"/>
        <v/>
      </c>
      <c r="BA215" s="38"/>
    </row>
    <row r="216" spans="1:53" s="4" customFormat="1" ht="21" customHeight="1">
      <c r="A216" s="2"/>
      <c r="B216" s="5"/>
      <c r="C216" s="2"/>
      <c r="D216" s="2"/>
      <c r="E216" s="2"/>
      <c r="F216" s="18" t="str">
        <f>IF(OR(D216="",E216=""),"",VLOOKUP(D216,计分标准!$A$2:$C$10,3,0)*VLOOKUP(E216,计分标准!$A$13:$C$19,3,0))</f>
        <v/>
      </c>
      <c r="G216" s="2"/>
      <c r="H216" s="72"/>
      <c r="I216" s="2"/>
      <c r="J216" s="2"/>
      <c r="K216" s="2"/>
      <c r="L216" s="19" t="str">
        <f>IF(OR(I216="",J216="",K216=""),"",VLOOKUP(I216,计分标准!$A$23:$C$31,3,0)*INDEX(计分标准!$B$35:$I$42,MATCH(工作量统计!J216,计分标准!$A$35:$A$42,0),MATCH(工作量统计!K216,计分标准!$B$34:$I$34,0))/100)</f>
        <v/>
      </c>
      <c r="M216" s="2"/>
      <c r="N216" s="2"/>
      <c r="O216" s="17" t="str">
        <f t="shared" si="19"/>
        <v/>
      </c>
      <c r="P216" s="17" t="str">
        <f t="shared" si="20"/>
        <v/>
      </c>
      <c r="Q216" s="59"/>
      <c r="R216" s="59"/>
      <c r="S216" s="72"/>
      <c r="T216" s="59"/>
      <c r="U216" s="59"/>
      <c r="V216" s="17" t="str">
        <f>IF(U216="","",VLOOKUP(U216,计分标准!$A$47:$C$55,3,0))</f>
        <v/>
      </c>
      <c r="W216" s="2"/>
      <c r="X216" s="2"/>
      <c r="Y216" s="72"/>
      <c r="Z216" s="2"/>
      <c r="AA216" s="2"/>
      <c r="AB216" s="2"/>
      <c r="AC216" s="78"/>
      <c r="AD216" s="78"/>
      <c r="AE216" s="44"/>
      <c r="AF216" s="17" t="str">
        <f>IF(OR(Z216="",AA216="",AB216=""),"",VLOOKUP(Z216,计分标准!$A$70:$B$73,2,0)*VLOOKUP(AA216,计分标准!$A$58:$C$61,3,0)*AB216/10)</f>
        <v/>
      </c>
      <c r="AG216" s="17" t="str">
        <f>IF(AC216="",AF216,VLOOKUP(AC216,计分标准!$A$64:$B$67,2,0)*AF216)</f>
        <v/>
      </c>
      <c r="AH216" s="17" t="str">
        <f t="shared" si="21"/>
        <v/>
      </c>
      <c r="AI216" s="2"/>
      <c r="AJ216" s="72"/>
      <c r="AK216" s="72"/>
      <c r="AL216" s="2"/>
      <c r="AM216" s="17" t="str">
        <f t="shared" si="22"/>
        <v/>
      </c>
      <c r="AN216" s="2"/>
      <c r="AO216" s="72"/>
      <c r="AP216" s="2"/>
      <c r="AQ216" s="2"/>
      <c r="AR216" s="17" t="str">
        <f t="shared" si="23"/>
        <v/>
      </c>
      <c r="AS216" s="2"/>
      <c r="AT216" s="72"/>
      <c r="AU216" s="2"/>
      <c r="AV216" s="2"/>
      <c r="AW216" s="2"/>
      <c r="AX216" s="19" t="str">
        <f>IF(OR(AU216="",AV216=""),"",INDEX(计分标准!$C$77:$E$81,MATCH(工作量统计!AU216,计分标准!$A$77:$A$81,0),MATCH(工作量统计!AV216,计分标准!$C$76:$E$76,0)))</f>
        <v/>
      </c>
      <c r="AY216" s="79" t="str">
        <f>IF(AW216="",AX216,AX216*INDEX(计分标准!$C$97:$I$101,MATCH(AU216,计分标准!$A$97:$A$101,0),MATCH(AW216,计分标准!$C$96:$I$96,0)))</f>
        <v/>
      </c>
      <c r="AZ216" s="17" t="str">
        <f t="shared" si="24"/>
        <v/>
      </c>
      <c r="BA216" s="38"/>
    </row>
    <row r="217" spans="1:53" s="4" customFormat="1" ht="21" customHeight="1">
      <c r="A217" s="2"/>
      <c r="B217" s="5"/>
      <c r="C217" s="2"/>
      <c r="D217" s="2"/>
      <c r="E217" s="2"/>
      <c r="F217" s="18" t="str">
        <f>IF(OR(D217="",E217=""),"",VLOOKUP(D217,计分标准!$A$2:$C$10,3,0)*VLOOKUP(E217,计分标准!$A$13:$C$19,3,0))</f>
        <v/>
      </c>
      <c r="G217" s="2"/>
      <c r="H217" s="72"/>
      <c r="I217" s="2"/>
      <c r="J217" s="2"/>
      <c r="K217" s="2"/>
      <c r="L217" s="19" t="str">
        <f>IF(OR(I217="",J217="",K217=""),"",VLOOKUP(I217,计分标准!$A$23:$C$31,3,0)*INDEX(计分标准!$B$35:$I$42,MATCH(工作量统计!J217,计分标准!$A$35:$A$42,0),MATCH(工作量统计!K217,计分标准!$B$34:$I$34,0))/100)</f>
        <v/>
      </c>
      <c r="M217" s="2"/>
      <c r="N217" s="2"/>
      <c r="O217" s="17" t="str">
        <f t="shared" si="19"/>
        <v/>
      </c>
      <c r="P217" s="17" t="str">
        <f t="shared" si="20"/>
        <v/>
      </c>
      <c r="Q217" s="59"/>
      <c r="R217" s="59"/>
      <c r="S217" s="72"/>
      <c r="T217" s="59"/>
      <c r="U217" s="59"/>
      <c r="V217" s="17" t="str">
        <f>IF(U217="","",VLOOKUP(U217,计分标准!$A$47:$C$55,3,0))</f>
        <v/>
      </c>
      <c r="W217" s="2"/>
      <c r="X217" s="2"/>
      <c r="Y217" s="72"/>
      <c r="Z217" s="2"/>
      <c r="AA217" s="2"/>
      <c r="AB217" s="2"/>
      <c r="AC217" s="78"/>
      <c r="AD217" s="78"/>
      <c r="AE217" s="44"/>
      <c r="AF217" s="17" t="str">
        <f>IF(OR(Z217="",AA217="",AB217=""),"",VLOOKUP(Z217,计分标准!$A$70:$B$73,2,0)*VLOOKUP(AA217,计分标准!$A$58:$C$61,3,0)*AB217/10)</f>
        <v/>
      </c>
      <c r="AG217" s="17" t="str">
        <f>IF(AC217="",AF217,VLOOKUP(AC217,计分标准!$A$64:$B$67,2,0)*AF217)</f>
        <v/>
      </c>
      <c r="AH217" s="17" t="str">
        <f t="shared" si="21"/>
        <v/>
      </c>
      <c r="AI217" s="2"/>
      <c r="AJ217" s="72"/>
      <c r="AK217" s="72"/>
      <c r="AL217" s="2"/>
      <c r="AM217" s="17" t="str">
        <f t="shared" si="22"/>
        <v/>
      </c>
      <c r="AN217" s="2"/>
      <c r="AO217" s="72"/>
      <c r="AP217" s="2"/>
      <c r="AQ217" s="2"/>
      <c r="AR217" s="17" t="str">
        <f t="shared" si="23"/>
        <v/>
      </c>
      <c r="AS217" s="2"/>
      <c r="AT217" s="72"/>
      <c r="AU217" s="2"/>
      <c r="AV217" s="2"/>
      <c r="AW217" s="2"/>
      <c r="AX217" s="19" t="str">
        <f>IF(OR(AU217="",AV217=""),"",INDEX(计分标准!$C$77:$E$81,MATCH(工作量统计!AU217,计分标准!$A$77:$A$81,0),MATCH(工作量统计!AV217,计分标准!$C$76:$E$76,0)))</f>
        <v/>
      </c>
      <c r="AY217" s="79" t="str">
        <f>IF(AW217="",AX217,AX217*INDEX(计分标准!$C$97:$I$101,MATCH(AU217,计分标准!$A$97:$A$101,0),MATCH(AW217,计分标准!$C$96:$I$96,0)))</f>
        <v/>
      </c>
      <c r="AZ217" s="17" t="str">
        <f t="shared" si="24"/>
        <v/>
      </c>
      <c r="BA217" s="38"/>
    </row>
    <row r="218" spans="1:53" s="4" customFormat="1" ht="21" customHeight="1">
      <c r="A218" s="2"/>
      <c r="B218" s="5"/>
      <c r="C218" s="2"/>
      <c r="D218" s="2"/>
      <c r="E218" s="2"/>
      <c r="F218" s="18" t="str">
        <f>IF(OR(D218="",E218=""),"",VLOOKUP(D218,计分标准!$A$2:$C$10,3,0)*VLOOKUP(E218,计分标准!$A$13:$C$19,3,0))</f>
        <v/>
      </c>
      <c r="G218" s="2"/>
      <c r="H218" s="72"/>
      <c r="I218" s="2"/>
      <c r="J218" s="2"/>
      <c r="K218" s="2"/>
      <c r="L218" s="19" t="str">
        <f>IF(OR(I218="",J218="",K218=""),"",VLOOKUP(I218,计分标准!$A$23:$C$31,3,0)*INDEX(计分标准!$B$35:$I$42,MATCH(工作量统计!J218,计分标准!$A$35:$A$42,0),MATCH(工作量统计!K218,计分标准!$B$34:$I$34,0))/100)</f>
        <v/>
      </c>
      <c r="M218" s="2"/>
      <c r="N218" s="2"/>
      <c r="O218" s="17" t="str">
        <f t="shared" si="19"/>
        <v/>
      </c>
      <c r="P218" s="17" t="str">
        <f t="shared" si="20"/>
        <v/>
      </c>
      <c r="Q218" s="59"/>
      <c r="R218" s="59"/>
      <c r="S218" s="72"/>
      <c r="T218" s="59"/>
      <c r="U218" s="59"/>
      <c r="V218" s="17" t="str">
        <f>IF(U218="","",VLOOKUP(U218,计分标准!$A$47:$C$55,3,0))</f>
        <v/>
      </c>
      <c r="W218" s="2"/>
      <c r="X218" s="2"/>
      <c r="Y218" s="72"/>
      <c r="Z218" s="2"/>
      <c r="AA218" s="2"/>
      <c r="AB218" s="2"/>
      <c r="AC218" s="78"/>
      <c r="AD218" s="78"/>
      <c r="AE218" s="44"/>
      <c r="AF218" s="17" t="str">
        <f>IF(OR(Z218="",AA218="",AB218=""),"",VLOOKUP(Z218,计分标准!$A$70:$B$73,2,0)*VLOOKUP(AA218,计分标准!$A$58:$C$61,3,0)*AB218/10)</f>
        <v/>
      </c>
      <c r="AG218" s="17" t="str">
        <f>IF(AC218="",AF218,VLOOKUP(AC218,计分标准!$A$64:$B$67,2,0)*AF218)</f>
        <v/>
      </c>
      <c r="AH218" s="17" t="str">
        <f t="shared" si="21"/>
        <v/>
      </c>
      <c r="AI218" s="2"/>
      <c r="AJ218" s="72"/>
      <c r="AK218" s="72"/>
      <c r="AL218" s="2"/>
      <c r="AM218" s="17" t="str">
        <f t="shared" si="22"/>
        <v/>
      </c>
      <c r="AN218" s="2"/>
      <c r="AO218" s="72"/>
      <c r="AP218" s="2"/>
      <c r="AQ218" s="2"/>
      <c r="AR218" s="17" t="str">
        <f t="shared" si="23"/>
        <v/>
      </c>
      <c r="AS218" s="2"/>
      <c r="AT218" s="72"/>
      <c r="AU218" s="2"/>
      <c r="AV218" s="2"/>
      <c r="AW218" s="2"/>
      <c r="AX218" s="19" t="str">
        <f>IF(OR(AU218="",AV218=""),"",INDEX(计分标准!$C$77:$E$81,MATCH(工作量统计!AU218,计分标准!$A$77:$A$81,0),MATCH(工作量统计!AV218,计分标准!$C$76:$E$76,0)))</f>
        <v/>
      </c>
      <c r="AY218" s="79" t="str">
        <f>IF(AW218="",AX218,AX218*INDEX(计分标准!$C$97:$I$101,MATCH(AU218,计分标准!$A$97:$A$101,0),MATCH(AW218,计分标准!$C$96:$I$96,0)))</f>
        <v/>
      </c>
      <c r="AZ218" s="17" t="str">
        <f t="shared" si="24"/>
        <v/>
      </c>
      <c r="BA218" s="38"/>
    </row>
    <row r="219" spans="1:53" s="4" customFormat="1" ht="21" customHeight="1">
      <c r="A219" s="2"/>
      <c r="B219" s="5"/>
      <c r="C219" s="2"/>
      <c r="D219" s="2"/>
      <c r="E219" s="2"/>
      <c r="F219" s="18" t="str">
        <f>IF(OR(D219="",E219=""),"",VLOOKUP(D219,计分标准!$A$2:$C$10,3,0)*VLOOKUP(E219,计分标准!$A$13:$C$19,3,0))</f>
        <v/>
      </c>
      <c r="G219" s="2"/>
      <c r="H219" s="72"/>
      <c r="I219" s="2"/>
      <c r="J219" s="2"/>
      <c r="K219" s="2"/>
      <c r="L219" s="19" t="str">
        <f>IF(OR(I219="",J219="",K219=""),"",VLOOKUP(I219,计分标准!$A$23:$C$31,3,0)*INDEX(计分标准!$B$35:$I$42,MATCH(工作量统计!J219,计分标准!$A$35:$A$42,0),MATCH(工作量统计!K219,计分标准!$B$34:$I$34,0))/100)</f>
        <v/>
      </c>
      <c r="M219" s="2"/>
      <c r="N219" s="2"/>
      <c r="O219" s="17" t="str">
        <f t="shared" si="19"/>
        <v/>
      </c>
      <c r="P219" s="17" t="str">
        <f t="shared" si="20"/>
        <v/>
      </c>
      <c r="Q219" s="59"/>
      <c r="R219" s="59"/>
      <c r="S219" s="72"/>
      <c r="T219" s="59"/>
      <c r="U219" s="59"/>
      <c r="V219" s="17" t="str">
        <f>IF(U219="","",VLOOKUP(U219,计分标准!$A$47:$C$55,3,0))</f>
        <v/>
      </c>
      <c r="W219" s="2"/>
      <c r="X219" s="2"/>
      <c r="Y219" s="72"/>
      <c r="Z219" s="2"/>
      <c r="AA219" s="2"/>
      <c r="AB219" s="2"/>
      <c r="AC219" s="78"/>
      <c r="AD219" s="78"/>
      <c r="AE219" s="44"/>
      <c r="AF219" s="17" t="str">
        <f>IF(OR(Z219="",AA219="",AB219=""),"",VLOOKUP(Z219,计分标准!$A$70:$B$73,2,0)*VLOOKUP(AA219,计分标准!$A$58:$C$61,3,0)*AB219/10)</f>
        <v/>
      </c>
      <c r="AG219" s="17" t="str">
        <f>IF(AC219="",AF219,VLOOKUP(AC219,计分标准!$A$64:$B$67,2,0)*AF219)</f>
        <v/>
      </c>
      <c r="AH219" s="17" t="str">
        <f t="shared" si="21"/>
        <v/>
      </c>
      <c r="AI219" s="2"/>
      <c r="AJ219" s="72"/>
      <c r="AK219" s="72"/>
      <c r="AL219" s="2"/>
      <c r="AM219" s="17" t="str">
        <f t="shared" si="22"/>
        <v/>
      </c>
      <c r="AN219" s="2"/>
      <c r="AO219" s="72"/>
      <c r="AP219" s="2"/>
      <c r="AQ219" s="2"/>
      <c r="AR219" s="17" t="str">
        <f t="shared" si="23"/>
        <v/>
      </c>
      <c r="AS219" s="2"/>
      <c r="AT219" s="72"/>
      <c r="AU219" s="2"/>
      <c r="AV219" s="2"/>
      <c r="AW219" s="2"/>
      <c r="AX219" s="19" t="str">
        <f>IF(OR(AU219="",AV219=""),"",INDEX(计分标准!$C$77:$E$81,MATCH(工作量统计!AU219,计分标准!$A$77:$A$81,0),MATCH(工作量统计!AV219,计分标准!$C$76:$E$76,0)))</f>
        <v/>
      </c>
      <c r="AY219" s="79" t="str">
        <f>IF(AW219="",AX219,AX219*INDEX(计分标准!$C$97:$I$101,MATCH(AU219,计分标准!$A$97:$A$101,0),MATCH(AW219,计分标准!$C$96:$I$96,0)))</f>
        <v/>
      </c>
      <c r="AZ219" s="17" t="str">
        <f t="shared" si="24"/>
        <v/>
      </c>
      <c r="BA219" s="38"/>
    </row>
    <row r="220" spans="1:53" s="4" customFormat="1" ht="21" customHeight="1">
      <c r="A220" s="2"/>
      <c r="B220" s="5"/>
      <c r="C220" s="2"/>
      <c r="D220" s="2"/>
      <c r="E220" s="2"/>
      <c r="F220" s="18" t="str">
        <f>IF(OR(D220="",E220=""),"",VLOOKUP(D220,计分标准!$A$2:$C$10,3,0)*VLOOKUP(E220,计分标准!$A$13:$C$19,3,0))</f>
        <v/>
      </c>
      <c r="G220" s="2"/>
      <c r="H220" s="72"/>
      <c r="I220" s="2"/>
      <c r="J220" s="2"/>
      <c r="K220" s="2"/>
      <c r="L220" s="19" t="str">
        <f>IF(OR(I220="",J220="",K220=""),"",VLOOKUP(I220,计分标准!$A$23:$C$31,3,0)*INDEX(计分标准!$B$35:$I$42,MATCH(工作量统计!J220,计分标准!$A$35:$A$42,0),MATCH(工作量统计!K220,计分标准!$B$34:$I$34,0))/100)</f>
        <v/>
      </c>
      <c r="M220" s="2"/>
      <c r="N220" s="2"/>
      <c r="O220" s="17" t="str">
        <f t="shared" si="19"/>
        <v/>
      </c>
      <c r="P220" s="17" t="str">
        <f t="shared" si="20"/>
        <v/>
      </c>
      <c r="Q220" s="59"/>
      <c r="R220" s="59"/>
      <c r="S220" s="72"/>
      <c r="T220" s="59"/>
      <c r="U220" s="59"/>
      <c r="V220" s="17" t="str">
        <f>IF(U220="","",VLOOKUP(U220,计分标准!$A$47:$C$55,3,0))</f>
        <v/>
      </c>
      <c r="W220" s="2"/>
      <c r="X220" s="2"/>
      <c r="Y220" s="72"/>
      <c r="Z220" s="2"/>
      <c r="AA220" s="2"/>
      <c r="AB220" s="2"/>
      <c r="AC220" s="78"/>
      <c r="AD220" s="78"/>
      <c r="AE220" s="44"/>
      <c r="AF220" s="17" t="str">
        <f>IF(OR(Z220="",AA220="",AB220=""),"",VLOOKUP(Z220,计分标准!$A$70:$B$73,2,0)*VLOOKUP(AA220,计分标准!$A$58:$C$61,3,0)*AB220/10)</f>
        <v/>
      </c>
      <c r="AG220" s="17" t="str">
        <f>IF(AC220="",AF220,VLOOKUP(AC220,计分标准!$A$64:$B$67,2,0)*AF220)</f>
        <v/>
      </c>
      <c r="AH220" s="17" t="str">
        <f t="shared" si="21"/>
        <v/>
      </c>
      <c r="AI220" s="2"/>
      <c r="AJ220" s="72"/>
      <c r="AK220" s="72"/>
      <c r="AL220" s="2"/>
      <c r="AM220" s="17" t="str">
        <f t="shared" si="22"/>
        <v/>
      </c>
      <c r="AN220" s="2"/>
      <c r="AO220" s="72"/>
      <c r="AP220" s="2"/>
      <c r="AQ220" s="2"/>
      <c r="AR220" s="17" t="str">
        <f t="shared" si="23"/>
        <v/>
      </c>
      <c r="AS220" s="2"/>
      <c r="AT220" s="72"/>
      <c r="AU220" s="2"/>
      <c r="AV220" s="2"/>
      <c r="AW220" s="2"/>
      <c r="AX220" s="19" t="str">
        <f>IF(OR(AU220="",AV220=""),"",INDEX(计分标准!$C$77:$E$81,MATCH(工作量统计!AU220,计分标准!$A$77:$A$81,0),MATCH(工作量统计!AV220,计分标准!$C$76:$E$76,0)))</f>
        <v/>
      </c>
      <c r="AY220" s="79" t="str">
        <f>IF(AW220="",AX220,AX220*INDEX(计分标准!$C$97:$I$101,MATCH(AU220,计分标准!$A$97:$A$101,0),MATCH(AW220,计分标准!$C$96:$I$96,0)))</f>
        <v/>
      </c>
      <c r="AZ220" s="17" t="str">
        <f t="shared" si="24"/>
        <v/>
      </c>
      <c r="BA220" s="38"/>
    </row>
    <row r="221" spans="1:53" s="4" customFormat="1" ht="21" customHeight="1">
      <c r="A221" s="2"/>
      <c r="B221" s="5"/>
      <c r="C221" s="2"/>
      <c r="D221" s="2"/>
      <c r="E221" s="2"/>
      <c r="F221" s="18" t="str">
        <f>IF(OR(D221="",E221=""),"",VLOOKUP(D221,计分标准!$A$2:$C$10,3,0)*VLOOKUP(E221,计分标准!$A$13:$C$19,3,0))</f>
        <v/>
      </c>
      <c r="G221" s="2"/>
      <c r="H221" s="72"/>
      <c r="I221" s="2"/>
      <c r="J221" s="2"/>
      <c r="K221" s="2"/>
      <c r="L221" s="19" t="str">
        <f>IF(OR(I221="",J221="",K221=""),"",VLOOKUP(I221,计分标准!$A$23:$C$31,3,0)*INDEX(计分标准!$B$35:$I$42,MATCH(工作量统计!J221,计分标准!$A$35:$A$42,0),MATCH(工作量统计!K221,计分标准!$B$34:$I$34,0))/100)</f>
        <v/>
      </c>
      <c r="M221" s="2"/>
      <c r="N221" s="2"/>
      <c r="O221" s="17" t="str">
        <f t="shared" si="19"/>
        <v/>
      </c>
      <c r="P221" s="17" t="str">
        <f t="shared" si="20"/>
        <v/>
      </c>
      <c r="Q221" s="59"/>
      <c r="R221" s="59"/>
      <c r="S221" s="72"/>
      <c r="T221" s="59"/>
      <c r="U221" s="59"/>
      <c r="V221" s="17" t="str">
        <f>IF(U221="","",VLOOKUP(U221,计分标准!$A$47:$C$55,3,0))</f>
        <v/>
      </c>
      <c r="W221" s="2"/>
      <c r="X221" s="2"/>
      <c r="Y221" s="72"/>
      <c r="Z221" s="2"/>
      <c r="AA221" s="2"/>
      <c r="AB221" s="2"/>
      <c r="AC221" s="78"/>
      <c r="AD221" s="78"/>
      <c r="AE221" s="44"/>
      <c r="AF221" s="17" t="str">
        <f>IF(OR(Z221="",AA221="",AB221=""),"",VLOOKUP(Z221,计分标准!$A$70:$B$73,2,0)*VLOOKUP(AA221,计分标准!$A$58:$C$61,3,0)*AB221/10)</f>
        <v/>
      </c>
      <c r="AG221" s="17" t="str">
        <f>IF(AC221="",AF221,VLOOKUP(AC221,计分标准!$A$64:$B$67,2,0)*AF221)</f>
        <v/>
      </c>
      <c r="AH221" s="17" t="str">
        <f t="shared" si="21"/>
        <v/>
      </c>
      <c r="AI221" s="2"/>
      <c r="AJ221" s="72"/>
      <c r="AK221" s="72"/>
      <c r="AL221" s="2"/>
      <c r="AM221" s="17" t="str">
        <f t="shared" si="22"/>
        <v/>
      </c>
      <c r="AN221" s="2"/>
      <c r="AO221" s="72"/>
      <c r="AP221" s="2"/>
      <c r="AQ221" s="2"/>
      <c r="AR221" s="17" t="str">
        <f t="shared" si="23"/>
        <v/>
      </c>
      <c r="AS221" s="2"/>
      <c r="AT221" s="72"/>
      <c r="AU221" s="2"/>
      <c r="AV221" s="2"/>
      <c r="AW221" s="2"/>
      <c r="AX221" s="19" t="str">
        <f>IF(OR(AU221="",AV221=""),"",INDEX(计分标准!$C$77:$E$81,MATCH(工作量统计!AU221,计分标准!$A$77:$A$81,0),MATCH(工作量统计!AV221,计分标准!$C$76:$E$76,0)))</f>
        <v/>
      </c>
      <c r="AY221" s="79" t="str">
        <f>IF(AW221="",AX221,AX221*INDEX(计分标准!$C$97:$I$101,MATCH(AU221,计分标准!$A$97:$A$101,0),MATCH(AW221,计分标准!$C$96:$I$96,0)))</f>
        <v/>
      </c>
      <c r="AZ221" s="17" t="str">
        <f t="shared" si="24"/>
        <v/>
      </c>
      <c r="BA221" s="38"/>
    </row>
    <row r="222" spans="1:53" s="4" customFormat="1" ht="21" customHeight="1">
      <c r="A222" s="2"/>
      <c r="B222" s="5"/>
      <c r="C222" s="2"/>
      <c r="D222" s="2"/>
      <c r="E222" s="2"/>
      <c r="F222" s="18" t="str">
        <f>IF(OR(D222="",E222=""),"",VLOOKUP(D222,计分标准!$A$2:$C$10,3,0)*VLOOKUP(E222,计分标准!$A$13:$C$19,3,0))</f>
        <v/>
      </c>
      <c r="G222" s="2"/>
      <c r="H222" s="72"/>
      <c r="I222" s="2"/>
      <c r="J222" s="2"/>
      <c r="K222" s="2"/>
      <c r="L222" s="19" t="str">
        <f>IF(OR(I222="",J222="",K222=""),"",VLOOKUP(I222,计分标准!$A$23:$C$31,3,0)*INDEX(计分标准!$B$35:$I$42,MATCH(工作量统计!J222,计分标准!$A$35:$A$42,0),MATCH(工作量统计!K222,计分标准!$B$34:$I$34,0))/100)</f>
        <v/>
      </c>
      <c r="M222" s="2"/>
      <c r="N222" s="2"/>
      <c r="O222" s="17" t="str">
        <f t="shared" si="19"/>
        <v/>
      </c>
      <c r="P222" s="17" t="str">
        <f t="shared" si="20"/>
        <v/>
      </c>
      <c r="Q222" s="59"/>
      <c r="R222" s="59"/>
      <c r="S222" s="72"/>
      <c r="T222" s="59"/>
      <c r="U222" s="59"/>
      <c r="V222" s="17" t="str">
        <f>IF(U222="","",VLOOKUP(U222,计分标准!$A$47:$C$55,3,0))</f>
        <v/>
      </c>
      <c r="W222" s="2"/>
      <c r="X222" s="2"/>
      <c r="Y222" s="72"/>
      <c r="Z222" s="2"/>
      <c r="AA222" s="2"/>
      <c r="AB222" s="2"/>
      <c r="AC222" s="78"/>
      <c r="AD222" s="78"/>
      <c r="AE222" s="44"/>
      <c r="AF222" s="17" t="str">
        <f>IF(OR(Z222="",AA222="",AB222=""),"",VLOOKUP(Z222,计分标准!$A$70:$B$73,2,0)*VLOOKUP(AA222,计分标准!$A$58:$C$61,3,0)*AB222/10)</f>
        <v/>
      </c>
      <c r="AG222" s="17" t="str">
        <f>IF(AC222="",AF222,VLOOKUP(AC222,计分标准!$A$64:$B$67,2,0)*AF222)</f>
        <v/>
      </c>
      <c r="AH222" s="17" t="str">
        <f t="shared" si="21"/>
        <v/>
      </c>
      <c r="AI222" s="2"/>
      <c r="AJ222" s="72"/>
      <c r="AK222" s="72"/>
      <c r="AL222" s="2"/>
      <c r="AM222" s="17" t="str">
        <f t="shared" si="22"/>
        <v/>
      </c>
      <c r="AN222" s="2"/>
      <c r="AO222" s="72"/>
      <c r="AP222" s="2"/>
      <c r="AQ222" s="2"/>
      <c r="AR222" s="17" t="str">
        <f t="shared" si="23"/>
        <v/>
      </c>
      <c r="AS222" s="2"/>
      <c r="AT222" s="72"/>
      <c r="AU222" s="2"/>
      <c r="AV222" s="2"/>
      <c r="AW222" s="2"/>
      <c r="AX222" s="19" t="str">
        <f>IF(OR(AU222="",AV222=""),"",INDEX(计分标准!$C$77:$E$81,MATCH(工作量统计!AU222,计分标准!$A$77:$A$81,0),MATCH(工作量统计!AV222,计分标准!$C$76:$E$76,0)))</f>
        <v/>
      </c>
      <c r="AY222" s="79" t="str">
        <f>IF(AW222="",AX222,AX222*INDEX(计分标准!$C$97:$I$101,MATCH(AU222,计分标准!$A$97:$A$101,0),MATCH(AW222,计分标准!$C$96:$I$96,0)))</f>
        <v/>
      </c>
      <c r="AZ222" s="17" t="str">
        <f t="shared" si="24"/>
        <v/>
      </c>
      <c r="BA222" s="38"/>
    </row>
    <row r="223" spans="1:53" s="4" customFormat="1" ht="21" customHeight="1">
      <c r="A223" s="2"/>
      <c r="B223" s="5"/>
      <c r="C223" s="2"/>
      <c r="D223" s="2"/>
      <c r="E223" s="2"/>
      <c r="F223" s="18" t="str">
        <f>IF(OR(D223="",E223=""),"",VLOOKUP(D223,计分标准!$A$2:$C$10,3,0)*VLOOKUP(E223,计分标准!$A$13:$C$19,3,0))</f>
        <v/>
      </c>
      <c r="G223" s="2"/>
      <c r="H223" s="72"/>
      <c r="I223" s="2"/>
      <c r="J223" s="2"/>
      <c r="K223" s="2"/>
      <c r="L223" s="19" t="str">
        <f>IF(OR(I223="",J223="",K223=""),"",VLOOKUP(I223,计分标准!$A$23:$C$31,3,0)*INDEX(计分标准!$B$35:$I$42,MATCH(工作量统计!J223,计分标准!$A$35:$A$42,0),MATCH(工作量统计!K223,计分标准!$B$34:$I$34,0))/100)</f>
        <v/>
      </c>
      <c r="M223" s="2"/>
      <c r="N223" s="2"/>
      <c r="O223" s="17" t="str">
        <f t="shared" si="19"/>
        <v/>
      </c>
      <c r="P223" s="17" t="str">
        <f t="shared" si="20"/>
        <v/>
      </c>
      <c r="Q223" s="59"/>
      <c r="R223" s="59"/>
      <c r="S223" s="72"/>
      <c r="T223" s="59"/>
      <c r="U223" s="59"/>
      <c r="V223" s="17" t="str">
        <f>IF(U223="","",VLOOKUP(U223,计分标准!$A$47:$C$55,3,0))</f>
        <v/>
      </c>
      <c r="W223" s="2"/>
      <c r="X223" s="2"/>
      <c r="Y223" s="72"/>
      <c r="Z223" s="2"/>
      <c r="AA223" s="2"/>
      <c r="AB223" s="2"/>
      <c r="AC223" s="78"/>
      <c r="AD223" s="78"/>
      <c r="AE223" s="44"/>
      <c r="AF223" s="17" t="str">
        <f>IF(OR(Z223="",AA223="",AB223=""),"",VLOOKUP(Z223,计分标准!$A$70:$B$73,2,0)*VLOOKUP(AA223,计分标准!$A$58:$C$61,3,0)*AB223/10)</f>
        <v/>
      </c>
      <c r="AG223" s="17" t="str">
        <f>IF(AC223="",AF223,VLOOKUP(AC223,计分标准!$A$64:$B$67,2,0)*AF223)</f>
        <v/>
      </c>
      <c r="AH223" s="17" t="str">
        <f t="shared" si="21"/>
        <v/>
      </c>
      <c r="AI223" s="2"/>
      <c r="AJ223" s="72"/>
      <c r="AK223" s="72"/>
      <c r="AL223" s="2"/>
      <c r="AM223" s="17" t="str">
        <f t="shared" si="22"/>
        <v/>
      </c>
      <c r="AN223" s="2"/>
      <c r="AO223" s="72"/>
      <c r="AP223" s="2"/>
      <c r="AQ223" s="2"/>
      <c r="AR223" s="17" t="str">
        <f t="shared" si="23"/>
        <v/>
      </c>
      <c r="AS223" s="2"/>
      <c r="AT223" s="72"/>
      <c r="AU223" s="2"/>
      <c r="AV223" s="2"/>
      <c r="AW223" s="2"/>
      <c r="AX223" s="19" t="str">
        <f>IF(OR(AU223="",AV223=""),"",INDEX(计分标准!$C$77:$E$81,MATCH(工作量统计!AU223,计分标准!$A$77:$A$81,0),MATCH(工作量统计!AV223,计分标准!$C$76:$E$76,0)))</f>
        <v/>
      </c>
      <c r="AY223" s="79" t="str">
        <f>IF(AW223="",AX223,AX223*INDEX(计分标准!$C$97:$I$101,MATCH(AU223,计分标准!$A$97:$A$101,0),MATCH(AW223,计分标准!$C$96:$I$96,0)))</f>
        <v/>
      </c>
      <c r="AZ223" s="17" t="str">
        <f t="shared" si="24"/>
        <v/>
      </c>
      <c r="BA223" s="38"/>
    </row>
    <row r="224" spans="1:53" s="4" customFormat="1" ht="21" customHeight="1">
      <c r="A224" s="2"/>
      <c r="B224" s="5"/>
      <c r="C224" s="2"/>
      <c r="D224" s="2"/>
      <c r="E224" s="2"/>
      <c r="F224" s="18" t="str">
        <f>IF(OR(D224="",E224=""),"",VLOOKUP(D224,计分标准!$A$2:$C$10,3,0)*VLOOKUP(E224,计分标准!$A$13:$C$19,3,0))</f>
        <v/>
      </c>
      <c r="G224" s="2"/>
      <c r="H224" s="72"/>
      <c r="I224" s="2"/>
      <c r="J224" s="2"/>
      <c r="K224" s="2"/>
      <c r="L224" s="19" t="str">
        <f>IF(OR(I224="",J224="",K224=""),"",VLOOKUP(I224,计分标准!$A$23:$C$31,3,0)*INDEX(计分标准!$B$35:$I$42,MATCH(工作量统计!J224,计分标准!$A$35:$A$42,0),MATCH(工作量统计!K224,计分标准!$B$34:$I$34,0))/100)</f>
        <v/>
      </c>
      <c r="M224" s="2"/>
      <c r="N224" s="2"/>
      <c r="O224" s="17" t="str">
        <f t="shared" si="19"/>
        <v/>
      </c>
      <c r="P224" s="17" t="str">
        <f t="shared" si="20"/>
        <v/>
      </c>
      <c r="Q224" s="59"/>
      <c r="R224" s="59"/>
      <c r="S224" s="72"/>
      <c r="T224" s="59"/>
      <c r="U224" s="59"/>
      <c r="V224" s="17" t="str">
        <f>IF(U224="","",VLOOKUP(U224,计分标准!$A$47:$C$55,3,0))</f>
        <v/>
      </c>
      <c r="W224" s="2"/>
      <c r="X224" s="2"/>
      <c r="Y224" s="72"/>
      <c r="Z224" s="2"/>
      <c r="AA224" s="2"/>
      <c r="AB224" s="2"/>
      <c r="AC224" s="78"/>
      <c r="AD224" s="78"/>
      <c r="AE224" s="44"/>
      <c r="AF224" s="17" t="str">
        <f>IF(OR(Z224="",AA224="",AB224=""),"",VLOOKUP(Z224,计分标准!$A$70:$B$73,2,0)*VLOOKUP(AA224,计分标准!$A$58:$C$61,3,0)*AB224/10)</f>
        <v/>
      </c>
      <c r="AG224" s="17" t="str">
        <f>IF(AC224="",AF224,VLOOKUP(AC224,计分标准!$A$64:$B$67,2,0)*AF224)</f>
        <v/>
      </c>
      <c r="AH224" s="17" t="str">
        <f t="shared" si="21"/>
        <v/>
      </c>
      <c r="AI224" s="2"/>
      <c r="AJ224" s="72"/>
      <c r="AK224" s="72"/>
      <c r="AL224" s="2"/>
      <c r="AM224" s="17" t="str">
        <f t="shared" si="22"/>
        <v/>
      </c>
      <c r="AN224" s="2"/>
      <c r="AO224" s="72"/>
      <c r="AP224" s="2"/>
      <c r="AQ224" s="2"/>
      <c r="AR224" s="17" t="str">
        <f t="shared" si="23"/>
        <v/>
      </c>
      <c r="AS224" s="2"/>
      <c r="AT224" s="72"/>
      <c r="AU224" s="2"/>
      <c r="AV224" s="2"/>
      <c r="AW224" s="2"/>
      <c r="AX224" s="19" t="str">
        <f>IF(OR(AU224="",AV224=""),"",INDEX(计分标准!$C$77:$E$81,MATCH(工作量统计!AU224,计分标准!$A$77:$A$81,0),MATCH(工作量统计!AV224,计分标准!$C$76:$E$76,0)))</f>
        <v/>
      </c>
      <c r="AY224" s="79" t="str">
        <f>IF(AW224="",AX224,AX224*INDEX(计分标准!$C$97:$I$101,MATCH(AU224,计分标准!$A$97:$A$101,0),MATCH(AW224,计分标准!$C$96:$I$96,0)))</f>
        <v/>
      </c>
      <c r="AZ224" s="17" t="str">
        <f t="shared" si="24"/>
        <v/>
      </c>
      <c r="BA224" s="38"/>
    </row>
    <row r="225" spans="1:53" s="4" customFormat="1" ht="21" customHeight="1">
      <c r="A225" s="2"/>
      <c r="B225" s="5"/>
      <c r="C225" s="2"/>
      <c r="D225" s="2"/>
      <c r="E225" s="2"/>
      <c r="F225" s="18" t="str">
        <f>IF(OR(D225="",E225=""),"",VLOOKUP(D225,计分标准!$A$2:$C$10,3,0)*VLOOKUP(E225,计分标准!$A$13:$C$19,3,0))</f>
        <v/>
      </c>
      <c r="G225" s="2"/>
      <c r="H225" s="72"/>
      <c r="I225" s="2"/>
      <c r="J225" s="2"/>
      <c r="K225" s="2"/>
      <c r="L225" s="19" t="str">
        <f>IF(OR(I225="",J225="",K225=""),"",VLOOKUP(I225,计分标准!$A$23:$C$31,3,0)*INDEX(计分标准!$B$35:$I$42,MATCH(工作量统计!J225,计分标准!$A$35:$A$42,0),MATCH(工作量统计!K225,计分标准!$B$34:$I$34,0))/100)</f>
        <v/>
      </c>
      <c r="M225" s="2"/>
      <c r="N225" s="2"/>
      <c r="O225" s="17" t="str">
        <f t="shared" si="19"/>
        <v/>
      </c>
      <c r="P225" s="17" t="str">
        <f t="shared" si="20"/>
        <v/>
      </c>
      <c r="Q225" s="59"/>
      <c r="R225" s="59"/>
      <c r="S225" s="72"/>
      <c r="T225" s="59"/>
      <c r="U225" s="59"/>
      <c r="V225" s="17" t="str">
        <f>IF(U225="","",VLOOKUP(U225,计分标准!$A$47:$C$55,3,0))</f>
        <v/>
      </c>
      <c r="W225" s="2"/>
      <c r="X225" s="2"/>
      <c r="Y225" s="72"/>
      <c r="Z225" s="2"/>
      <c r="AA225" s="2"/>
      <c r="AB225" s="2"/>
      <c r="AC225" s="78"/>
      <c r="AD225" s="78"/>
      <c r="AE225" s="44"/>
      <c r="AF225" s="17" t="str">
        <f>IF(OR(Z225="",AA225="",AB225=""),"",VLOOKUP(Z225,计分标准!$A$70:$B$73,2,0)*VLOOKUP(AA225,计分标准!$A$58:$C$61,3,0)*AB225/10)</f>
        <v/>
      </c>
      <c r="AG225" s="17" t="str">
        <f>IF(AC225="",AF225,VLOOKUP(AC225,计分标准!$A$64:$B$67,2,0)*AF225)</f>
        <v/>
      </c>
      <c r="AH225" s="17" t="str">
        <f t="shared" si="21"/>
        <v/>
      </c>
      <c r="AI225" s="2"/>
      <c r="AJ225" s="72"/>
      <c r="AK225" s="72"/>
      <c r="AL225" s="2"/>
      <c r="AM225" s="17" t="str">
        <f t="shared" si="22"/>
        <v/>
      </c>
      <c r="AN225" s="2"/>
      <c r="AO225" s="72"/>
      <c r="AP225" s="2"/>
      <c r="AQ225" s="2"/>
      <c r="AR225" s="17" t="str">
        <f t="shared" si="23"/>
        <v/>
      </c>
      <c r="AS225" s="2"/>
      <c r="AT225" s="72"/>
      <c r="AU225" s="2"/>
      <c r="AV225" s="2"/>
      <c r="AW225" s="2"/>
      <c r="AX225" s="19" t="str">
        <f>IF(OR(AU225="",AV225=""),"",INDEX(计分标准!$C$77:$E$81,MATCH(工作量统计!AU225,计分标准!$A$77:$A$81,0),MATCH(工作量统计!AV225,计分标准!$C$76:$E$76,0)))</f>
        <v/>
      </c>
      <c r="AY225" s="79" t="str">
        <f>IF(AW225="",AX225,AX225*INDEX(计分标准!$C$97:$I$101,MATCH(AU225,计分标准!$A$97:$A$101,0),MATCH(AW225,计分标准!$C$96:$I$96,0)))</f>
        <v/>
      </c>
      <c r="AZ225" s="17" t="str">
        <f t="shared" si="24"/>
        <v/>
      </c>
      <c r="BA225" s="38"/>
    </row>
    <row r="226" spans="1:53" s="4" customFormat="1" ht="21" customHeight="1">
      <c r="A226" s="2"/>
      <c r="B226" s="5"/>
      <c r="C226" s="2"/>
      <c r="D226" s="2"/>
      <c r="E226" s="2"/>
      <c r="F226" s="18" t="str">
        <f>IF(OR(D226="",E226=""),"",VLOOKUP(D226,计分标准!$A$2:$C$10,3,0)*VLOOKUP(E226,计分标准!$A$13:$C$19,3,0))</f>
        <v/>
      </c>
      <c r="G226" s="2"/>
      <c r="H226" s="72"/>
      <c r="I226" s="2"/>
      <c r="J226" s="2"/>
      <c r="K226" s="2"/>
      <c r="L226" s="19" t="str">
        <f>IF(OR(I226="",J226="",K226=""),"",VLOOKUP(I226,计分标准!$A$23:$C$31,3,0)*INDEX(计分标准!$B$35:$I$42,MATCH(工作量统计!J226,计分标准!$A$35:$A$42,0),MATCH(工作量统计!K226,计分标准!$B$34:$I$34,0))/100)</f>
        <v/>
      </c>
      <c r="M226" s="2"/>
      <c r="N226" s="2"/>
      <c r="O226" s="17" t="str">
        <f t="shared" si="19"/>
        <v/>
      </c>
      <c r="P226" s="17" t="str">
        <f t="shared" si="20"/>
        <v/>
      </c>
      <c r="Q226" s="59"/>
      <c r="R226" s="59"/>
      <c r="S226" s="72"/>
      <c r="T226" s="59"/>
      <c r="U226" s="59"/>
      <c r="V226" s="17" t="str">
        <f>IF(U226="","",VLOOKUP(U226,计分标准!$A$47:$C$55,3,0))</f>
        <v/>
      </c>
      <c r="W226" s="2"/>
      <c r="X226" s="2"/>
      <c r="Y226" s="72"/>
      <c r="Z226" s="2"/>
      <c r="AA226" s="2"/>
      <c r="AB226" s="2"/>
      <c r="AC226" s="78"/>
      <c r="AD226" s="78"/>
      <c r="AE226" s="44"/>
      <c r="AF226" s="17" t="str">
        <f>IF(OR(Z226="",AA226="",AB226=""),"",VLOOKUP(Z226,计分标准!$A$70:$B$73,2,0)*VLOOKUP(AA226,计分标准!$A$58:$C$61,3,0)*AB226/10)</f>
        <v/>
      </c>
      <c r="AG226" s="17" t="str">
        <f>IF(AC226="",AF226,VLOOKUP(AC226,计分标准!$A$64:$B$67,2,0)*AF226)</f>
        <v/>
      </c>
      <c r="AH226" s="17" t="str">
        <f t="shared" si="21"/>
        <v/>
      </c>
      <c r="AI226" s="2"/>
      <c r="AJ226" s="72"/>
      <c r="AK226" s="72"/>
      <c r="AL226" s="2"/>
      <c r="AM226" s="17" t="str">
        <f t="shared" si="22"/>
        <v/>
      </c>
      <c r="AN226" s="2"/>
      <c r="AO226" s="72"/>
      <c r="AP226" s="2"/>
      <c r="AQ226" s="2"/>
      <c r="AR226" s="17" t="str">
        <f t="shared" si="23"/>
        <v/>
      </c>
      <c r="AS226" s="2"/>
      <c r="AT226" s="72"/>
      <c r="AU226" s="2"/>
      <c r="AV226" s="2"/>
      <c r="AW226" s="2"/>
      <c r="AX226" s="19" t="str">
        <f>IF(OR(AU226="",AV226=""),"",INDEX(计分标准!$C$77:$E$81,MATCH(工作量统计!AU226,计分标准!$A$77:$A$81,0),MATCH(工作量统计!AV226,计分标准!$C$76:$E$76,0)))</f>
        <v/>
      </c>
      <c r="AY226" s="79" t="str">
        <f>IF(AW226="",AX226,AX226*INDEX(计分标准!$C$97:$I$101,MATCH(AU226,计分标准!$A$97:$A$101,0),MATCH(AW226,计分标准!$C$96:$I$96,0)))</f>
        <v/>
      </c>
      <c r="AZ226" s="17" t="str">
        <f t="shared" si="24"/>
        <v/>
      </c>
      <c r="BA226" s="38"/>
    </row>
    <row r="227" spans="1:53" s="4" customFormat="1" ht="21" customHeight="1">
      <c r="A227" s="2"/>
      <c r="B227" s="5"/>
      <c r="C227" s="2"/>
      <c r="D227" s="2"/>
      <c r="E227" s="2"/>
      <c r="F227" s="18" t="str">
        <f>IF(OR(D227="",E227=""),"",VLOOKUP(D227,计分标准!$A$2:$C$10,3,0)*VLOOKUP(E227,计分标准!$A$13:$C$19,3,0))</f>
        <v/>
      </c>
      <c r="G227" s="2"/>
      <c r="H227" s="72"/>
      <c r="I227" s="2"/>
      <c r="J227" s="2"/>
      <c r="K227" s="2"/>
      <c r="L227" s="19" t="str">
        <f>IF(OR(I227="",J227="",K227=""),"",VLOOKUP(I227,计分标准!$A$23:$C$31,3,0)*INDEX(计分标准!$B$35:$I$42,MATCH(工作量统计!J227,计分标准!$A$35:$A$42,0),MATCH(工作量统计!K227,计分标准!$B$34:$I$34,0))/100)</f>
        <v/>
      </c>
      <c r="M227" s="2"/>
      <c r="N227" s="2"/>
      <c r="O227" s="17" t="str">
        <f t="shared" si="19"/>
        <v/>
      </c>
      <c r="P227" s="17" t="str">
        <f t="shared" si="20"/>
        <v/>
      </c>
      <c r="Q227" s="59"/>
      <c r="R227" s="59"/>
      <c r="S227" s="72"/>
      <c r="T227" s="59"/>
      <c r="U227" s="59"/>
      <c r="V227" s="17" t="str">
        <f>IF(U227="","",VLOOKUP(U227,计分标准!$A$47:$C$55,3,0))</f>
        <v/>
      </c>
      <c r="W227" s="2"/>
      <c r="X227" s="2"/>
      <c r="Y227" s="72"/>
      <c r="Z227" s="2"/>
      <c r="AA227" s="2"/>
      <c r="AB227" s="2"/>
      <c r="AC227" s="78"/>
      <c r="AD227" s="78"/>
      <c r="AE227" s="44"/>
      <c r="AF227" s="17" t="str">
        <f>IF(OR(Z227="",AA227="",AB227=""),"",VLOOKUP(Z227,计分标准!$A$70:$B$73,2,0)*VLOOKUP(AA227,计分标准!$A$58:$C$61,3,0)*AB227/10)</f>
        <v/>
      </c>
      <c r="AG227" s="17" t="str">
        <f>IF(AC227="",AF227,VLOOKUP(AC227,计分标准!$A$64:$B$67,2,0)*AF227)</f>
        <v/>
      </c>
      <c r="AH227" s="17" t="str">
        <f t="shared" si="21"/>
        <v/>
      </c>
      <c r="AI227" s="2"/>
      <c r="AJ227" s="72"/>
      <c r="AK227" s="72"/>
      <c r="AL227" s="2"/>
      <c r="AM227" s="17" t="str">
        <f t="shared" si="22"/>
        <v/>
      </c>
      <c r="AN227" s="2"/>
      <c r="AO227" s="72"/>
      <c r="AP227" s="2"/>
      <c r="AQ227" s="2"/>
      <c r="AR227" s="17" t="str">
        <f t="shared" si="23"/>
        <v/>
      </c>
      <c r="AS227" s="2"/>
      <c r="AT227" s="72"/>
      <c r="AU227" s="2"/>
      <c r="AV227" s="2"/>
      <c r="AW227" s="2"/>
      <c r="AX227" s="19" t="str">
        <f>IF(OR(AU227="",AV227=""),"",INDEX(计分标准!$C$77:$E$81,MATCH(工作量统计!AU227,计分标准!$A$77:$A$81,0),MATCH(工作量统计!AV227,计分标准!$C$76:$E$76,0)))</f>
        <v/>
      </c>
      <c r="AY227" s="79" t="str">
        <f>IF(AW227="",AX227,AX227*INDEX(计分标准!$C$97:$I$101,MATCH(AU227,计分标准!$A$97:$A$101,0),MATCH(AW227,计分标准!$C$96:$I$96,0)))</f>
        <v/>
      </c>
      <c r="AZ227" s="17" t="str">
        <f t="shared" si="24"/>
        <v/>
      </c>
      <c r="BA227" s="38"/>
    </row>
    <row r="228" spans="1:53" s="4" customFormat="1" ht="21" customHeight="1">
      <c r="A228" s="2"/>
      <c r="B228" s="5"/>
      <c r="C228" s="2"/>
      <c r="D228" s="2"/>
      <c r="E228" s="2"/>
      <c r="F228" s="18" t="str">
        <f>IF(OR(D228="",E228=""),"",VLOOKUP(D228,计分标准!$A$2:$C$10,3,0)*VLOOKUP(E228,计分标准!$A$13:$C$19,3,0))</f>
        <v/>
      </c>
      <c r="G228" s="2"/>
      <c r="H228" s="72"/>
      <c r="I228" s="2"/>
      <c r="J228" s="2"/>
      <c r="K228" s="2"/>
      <c r="L228" s="19" t="str">
        <f>IF(OR(I228="",J228="",K228=""),"",VLOOKUP(I228,计分标准!$A$23:$C$31,3,0)*INDEX(计分标准!$B$35:$I$42,MATCH(工作量统计!J228,计分标准!$A$35:$A$42,0),MATCH(工作量统计!K228,计分标准!$B$34:$I$34,0))/100)</f>
        <v/>
      </c>
      <c r="M228" s="2"/>
      <c r="N228" s="2"/>
      <c r="O228" s="17" t="str">
        <f t="shared" si="19"/>
        <v/>
      </c>
      <c r="P228" s="17" t="str">
        <f t="shared" si="20"/>
        <v/>
      </c>
      <c r="Q228" s="59"/>
      <c r="R228" s="59"/>
      <c r="S228" s="72"/>
      <c r="T228" s="59"/>
      <c r="U228" s="59"/>
      <c r="V228" s="17" t="str">
        <f>IF(U228="","",VLOOKUP(U228,计分标准!$A$47:$C$55,3,0))</f>
        <v/>
      </c>
      <c r="W228" s="2"/>
      <c r="X228" s="2"/>
      <c r="Y228" s="72"/>
      <c r="Z228" s="2"/>
      <c r="AA228" s="2"/>
      <c r="AB228" s="2"/>
      <c r="AC228" s="78"/>
      <c r="AD228" s="78"/>
      <c r="AE228" s="44"/>
      <c r="AF228" s="17" t="str">
        <f>IF(OR(Z228="",AA228="",AB228=""),"",VLOOKUP(Z228,计分标准!$A$70:$B$73,2,0)*VLOOKUP(AA228,计分标准!$A$58:$C$61,3,0)*AB228/10)</f>
        <v/>
      </c>
      <c r="AG228" s="17" t="str">
        <f>IF(AC228="",AF228,VLOOKUP(AC228,计分标准!$A$64:$B$67,2,0)*AF228)</f>
        <v/>
      </c>
      <c r="AH228" s="17" t="str">
        <f t="shared" si="21"/>
        <v/>
      </c>
      <c r="AI228" s="2"/>
      <c r="AJ228" s="72"/>
      <c r="AK228" s="72"/>
      <c r="AL228" s="2"/>
      <c r="AM228" s="17" t="str">
        <f t="shared" si="22"/>
        <v/>
      </c>
      <c r="AN228" s="2"/>
      <c r="AO228" s="72"/>
      <c r="AP228" s="2"/>
      <c r="AQ228" s="2"/>
      <c r="AR228" s="17" t="str">
        <f t="shared" si="23"/>
        <v/>
      </c>
      <c r="AS228" s="2"/>
      <c r="AT228" s="72"/>
      <c r="AU228" s="2"/>
      <c r="AV228" s="2"/>
      <c r="AW228" s="2"/>
      <c r="AX228" s="19" t="str">
        <f>IF(OR(AU228="",AV228=""),"",INDEX(计分标准!$C$77:$E$81,MATCH(工作量统计!AU228,计分标准!$A$77:$A$81,0),MATCH(工作量统计!AV228,计分标准!$C$76:$E$76,0)))</f>
        <v/>
      </c>
      <c r="AY228" s="79" t="str">
        <f>IF(AW228="",AX228,AX228*INDEX(计分标准!$C$97:$I$101,MATCH(AU228,计分标准!$A$97:$A$101,0),MATCH(AW228,计分标准!$C$96:$I$96,0)))</f>
        <v/>
      </c>
      <c r="AZ228" s="17" t="str">
        <f t="shared" si="24"/>
        <v/>
      </c>
      <c r="BA228" s="38"/>
    </row>
    <row r="229" spans="1:53" s="4" customFormat="1" ht="21" customHeight="1">
      <c r="A229" s="2"/>
      <c r="B229" s="5"/>
      <c r="C229" s="2"/>
      <c r="D229" s="2"/>
      <c r="E229" s="2"/>
      <c r="F229" s="18" t="str">
        <f>IF(OR(D229="",E229=""),"",VLOOKUP(D229,计分标准!$A$2:$C$10,3,0)*VLOOKUP(E229,计分标准!$A$13:$C$19,3,0))</f>
        <v/>
      </c>
      <c r="G229" s="2"/>
      <c r="H229" s="72"/>
      <c r="I229" s="2"/>
      <c r="J229" s="2"/>
      <c r="K229" s="2"/>
      <c r="L229" s="19" t="str">
        <f>IF(OR(I229="",J229="",K229=""),"",VLOOKUP(I229,计分标准!$A$23:$C$31,3,0)*INDEX(计分标准!$B$35:$I$42,MATCH(工作量统计!J229,计分标准!$A$35:$A$42,0),MATCH(工作量统计!K229,计分标准!$B$34:$I$34,0))/100)</f>
        <v/>
      </c>
      <c r="M229" s="2"/>
      <c r="N229" s="2"/>
      <c r="O229" s="17" t="str">
        <f t="shared" si="19"/>
        <v/>
      </c>
      <c r="P229" s="17" t="str">
        <f t="shared" si="20"/>
        <v/>
      </c>
      <c r="Q229" s="59"/>
      <c r="R229" s="59"/>
      <c r="S229" s="72"/>
      <c r="T229" s="59"/>
      <c r="U229" s="59"/>
      <c r="V229" s="17" t="str">
        <f>IF(U229="","",VLOOKUP(U229,计分标准!$A$47:$C$55,3,0))</f>
        <v/>
      </c>
      <c r="W229" s="2"/>
      <c r="X229" s="2"/>
      <c r="Y229" s="72"/>
      <c r="Z229" s="2"/>
      <c r="AA229" s="2"/>
      <c r="AB229" s="2"/>
      <c r="AC229" s="78"/>
      <c r="AD229" s="78"/>
      <c r="AE229" s="44"/>
      <c r="AF229" s="17" t="str">
        <f>IF(OR(Z229="",AA229="",AB229=""),"",VLOOKUP(Z229,计分标准!$A$70:$B$73,2,0)*VLOOKUP(AA229,计分标准!$A$58:$C$61,3,0)*AB229/10)</f>
        <v/>
      </c>
      <c r="AG229" s="17" t="str">
        <f>IF(AC229="",AF229,VLOOKUP(AC229,计分标准!$A$64:$B$67,2,0)*AF229)</f>
        <v/>
      </c>
      <c r="AH229" s="17" t="str">
        <f t="shared" si="21"/>
        <v/>
      </c>
      <c r="AI229" s="2"/>
      <c r="AJ229" s="72"/>
      <c r="AK229" s="72"/>
      <c r="AL229" s="2"/>
      <c r="AM229" s="17" t="str">
        <f t="shared" si="22"/>
        <v/>
      </c>
      <c r="AN229" s="2"/>
      <c r="AO229" s="72"/>
      <c r="AP229" s="2"/>
      <c r="AQ229" s="2"/>
      <c r="AR229" s="17" t="str">
        <f t="shared" si="23"/>
        <v/>
      </c>
      <c r="AS229" s="2"/>
      <c r="AT229" s="72"/>
      <c r="AU229" s="2"/>
      <c r="AV229" s="2"/>
      <c r="AW229" s="2"/>
      <c r="AX229" s="19" t="str">
        <f>IF(OR(AU229="",AV229=""),"",INDEX(计分标准!$C$77:$E$81,MATCH(工作量统计!AU229,计分标准!$A$77:$A$81,0),MATCH(工作量统计!AV229,计分标准!$C$76:$E$76,0)))</f>
        <v/>
      </c>
      <c r="AY229" s="79" t="str">
        <f>IF(AW229="",AX229,AX229*INDEX(计分标准!$C$97:$I$101,MATCH(AU229,计分标准!$A$97:$A$101,0),MATCH(AW229,计分标准!$C$96:$I$96,0)))</f>
        <v/>
      </c>
      <c r="AZ229" s="17" t="str">
        <f t="shared" si="24"/>
        <v/>
      </c>
      <c r="BA229" s="38"/>
    </row>
    <row r="230" spans="1:53" s="4" customFormat="1" ht="21" customHeight="1">
      <c r="A230" s="2"/>
      <c r="B230" s="5"/>
      <c r="C230" s="2"/>
      <c r="D230" s="2"/>
      <c r="E230" s="2"/>
      <c r="F230" s="18" t="str">
        <f>IF(OR(D230="",E230=""),"",VLOOKUP(D230,计分标准!$A$2:$C$10,3,0)*VLOOKUP(E230,计分标准!$A$13:$C$19,3,0))</f>
        <v/>
      </c>
      <c r="G230" s="2"/>
      <c r="H230" s="72"/>
      <c r="I230" s="2"/>
      <c r="J230" s="2"/>
      <c r="K230" s="2"/>
      <c r="L230" s="19" t="str">
        <f>IF(OR(I230="",J230="",K230=""),"",VLOOKUP(I230,计分标准!$A$23:$C$31,3,0)*INDEX(计分标准!$B$35:$I$42,MATCH(工作量统计!J230,计分标准!$A$35:$A$42,0),MATCH(工作量统计!K230,计分标准!$B$34:$I$34,0))/100)</f>
        <v/>
      </c>
      <c r="M230" s="2"/>
      <c r="N230" s="2"/>
      <c r="O230" s="17" t="str">
        <f t="shared" si="19"/>
        <v/>
      </c>
      <c r="P230" s="17" t="str">
        <f t="shared" si="20"/>
        <v/>
      </c>
      <c r="Q230" s="59"/>
      <c r="R230" s="59"/>
      <c r="S230" s="72"/>
      <c r="T230" s="59"/>
      <c r="U230" s="59"/>
      <c r="V230" s="17" t="str">
        <f>IF(U230="","",VLOOKUP(U230,计分标准!$A$47:$C$55,3,0))</f>
        <v/>
      </c>
      <c r="W230" s="2"/>
      <c r="X230" s="2"/>
      <c r="Y230" s="72"/>
      <c r="Z230" s="2"/>
      <c r="AA230" s="2"/>
      <c r="AB230" s="2"/>
      <c r="AC230" s="78"/>
      <c r="AD230" s="78"/>
      <c r="AE230" s="44"/>
      <c r="AF230" s="17" t="str">
        <f>IF(OR(Z230="",AA230="",AB230=""),"",VLOOKUP(Z230,计分标准!$A$70:$B$73,2,0)*VLOOKUP(AA230,计分标准!$A$58:$C$61,3,0)*AB230/10)</f>
        <v/>
      </c>
      <c r="AG230" s="17" t="str">
        <f>IF(AC230="",AF230,VLOOKUP(AC230,计分标准!$A$64:$B$67,2,0)*AF230)</f>
        <v/>
      </c>
      <c r="AH230" s="17" t="str">
        <f t="shared" si="21"/>
        <v/>
      </c>
      <c r="AI230" s="2"/>
      <c r="AJ230" s="72"/>
      <c r="AK230" s="72"/>
      <c r="AL230" s="2"/>
      <c r="AM230" s="17" t="str">
        <f t="shared" si="22"/>
        <v/>
      </c>
      <c r="AN230" s="2"/>
      <c r="AO230" s="72"/>
      <c r="AP230" s="2"/>
      <c r="AQ230" s="2"/>
      <c r="AR230" s="17" t="str">
        <f t="shared" si="23"/>
        <v/>
      </c>
      <c r="AS230" s="2"/>
      <c r="AT230" s="72"/>
      <c r="AU230" s="2"/>
      <c r="AV230" s="2"/>
      <c r="AW230" s="2"/>
      <c r="AX230" s="19" t="str">
        <f>IF(OR(AU230="",AV230=""),"",INDEX(计分标准!$C$77:$E$81,MATCH(工作量统计!AU230,计分标准!$A$77:$A$81,0),MATCH(工作量统计!AV230,计分标准!$C$76:$E$76,0)))</f>
        <v/>
      </c>
      <c r="AY230" s="79" t="str">
        <f>IF(AW230="",AX230,AX230*INDEX(计分标准!$C$97:$I$101,MATCH(AU230,计分标准!$A$97:$A$101,0),MATCH(AW230,计分标准!$C$96:$I$96,0)))</f>
        <v/>
      </c>
      <c r="AZ230" s="17" t="str">
        <f t="shared" si="24"/>
        <v/>
      </c>
      <c r="BA230" s="38"/>
    </row>
    <row r="231" spans="1:53" s="4" customFormat="1" ht="21" customHeight="1">
      <c r="A231" s="2"/>
      <c r="B231" s="5"/>
      <c r="C231" s="2"/>
      <c r="D231" s="2"/>
      <c r="E231" s="2"/>
      <c r="F231" s="18" t="str">
        <f>IF(OR(D231="",E231=""),"",VLOOKUP(D231,计分标准!$A$2:$C$10,3,0)*VLOOKUP(E231,计分标准!$A$13:$C$19,3,0))</f>
        <v/>
      </c>
      <c r="G231" s="2"/>
      <c r="H231" s="72"/>
      <c r="I231" s="2"/>
      <c r="J231" s="2"/>
      <c r="K231" s="2"/>
      <c r="L231" s="19" t="str">
        <f>IF(OR(I231="",J231="",K231=""),"",VLOOKUP(I231,计分标准!$A$23:$C$31,3,0)*INDEX(计分标准!$B$35:$I$42,MATCH(工作量统计!J231,计分标准!$A$35:$A$42,0),MATCH(工作量统计!K231,计分标准!$B$34:$I$34,0))/100)</f>
        <v/>
      </c>
      <c r="M231" s="2"/>
      <c r="N231" s="2"/>
      <c r="O231" s="17" t="str">
        <f t="shared" si="19"/>
        <v/>
      </c>
      <c r="P231" s="17" t="str">
        <f t="shared" si="20"/>
        <v/>
      </c>
      <c r="Q231" s="59"/>
      <c r="R231" s="59"/>
      <c r="S231" s="72"/>
      <c r="T231" s="59"/>
      <c r="U231" s="59"/>
      <c r="V231" s="17" t="str">
        <f>IF(U231="","",VLOOKUP(U231,计分标准!$A$47:$C$55,3,0))</f>
        <v/>
      </c>
      <c r="W231" s="2"/>
      <c r="X231" s="2"/>
      <c r="Y231" s="72"/>
      <c r="Z231" s="2"/>
      <c r="AA231" s="2"/>
      <c r="AB231" s="2"/>
      <c r="AC231" s="78"/>
      <c r="AD231" s="78"/>
      <c r="AE231" s="44"/>
      <c r="AF231" s="17" t="str">
        <f>IF(OR(Z231="",AA231="",AB231=""),"",VLOOKUP(Z231,计分标准!$A$70:$B$73,2,0)*VLOOKUP(AA231,计分标准!$A$58:$C$61,3,0)*AB231/10)</f>
        <v/>
      </c>
      <c r="AG231" s="17" t="str">
        <f>IF(AC231="",AF231,VLOOKUP(AC231,计分标准!$A$64:$B$67,2,0)*AF231)</f>
        <v/>
      </c>
      <c r="AH231" s="17" t="str">
        <f t="shared" si="21"/>
        <v/>
      </c>
      <c r="AI231" s="2"/>
      <c r="AJ231" s="72"/>
      <c r="AK231" s="72"/>
      <c r="AL231" s="2"/>
      <c r="AM231" s="17" t="str">
        <f t="shared" si="22"/>
        <v/>
      </c>
      <c r="AN231" s="2"/>
      <c r="AO231" s="72"/>
      <c r="AP231" s="2"/>
      <c r="AQ231" s="2"/>
      <c r="AR231" s="17" t="str">
        <f t="shared" si="23"/>
        <v/>
      </c>
      <c r="AS231" s="2"/>
      <c r="AT231" s="72"/>
      <c r="AU231" s="2"/>
      <c r="AV231" s="2"/>
      <c r="AW231" s="2"/>
      <c r="AX231" s="19" t="str">
        <f>IF(OR(AU231="",AV231=""),"",INDEX(计分标准!$C$77:$E$81,MATCH(工作量统计!AU231,计分标准!$A$77:$A$81,0),MATCH(工作量统计!AV231,计分标准!$C$76:$E$76,0)))</f>
        <v/>
      </c>
      <c r="AY231" s="79" t="str">
        <f>IF(AW231="",AX231,AX231*INDEX(计分标准!$C$97:$I$101,MATCH(AU231,计分标准!$A$97:$A$101,0),MATCH(AW231,计分标准!$C$96:$I$96,0)))</f>
        <v/>
      </c>
      <c r="AZ231" s="17" t="str">
        <f t="shared" si="24"/>
        <v/>
      </c>
      <c r="BA231" s="38"/>
    </row>
    <row r="232" spans="1:53" s="4" customFormat="1" ht="21" customHeight="1">
      <c r="A232" s="2"/>
      <c r="B232" s="5"/>
      <c r="C232" s="2"/>
      <c r="D232" s="2"/>
      <c r="E232" s="2"/>
      <c r="F232" s="18" t="str">
        <f>IF(OR(D232="",E232=""),"",VLOOKUP(D232,计分标准!$A$2:$C$10,3,0)*VLOOKUP(E232,计分标准!$A$13:$C$19,3,0))</f>
        <v/>
      </c>
      <c r="G232" s="2"/>
      <c r="H232" s="72"/>
      <c r="I232" s="2"/>
      <c r="J232" s="2"/>
      <c r="K232" s="2"/>
      <c r="L232" s="19" t="str">
        <f>IF(OR(I232="",J232="",K232=""),"",VLOOKUP(I232,计分标准!$A$23:$C$31,3,0)*INDEX(计分标准!$B$35:$I$42,MATCH(工作量统计!J232,计分标准!$A$35:$A$42,0),MATCH(工作量统计!K232,计分标准!$B$34:$I$34,0))/100)</f>
        <v/>
      </c>
      <c r="M232" s="2"/>
      <c r="N232" s="2"/>
      <c r="O232" s="17" t="str">
        <f t="shared" si="19"/>
        <v/>
      </c>
      <c r="P232" s="17" t="str">
        <f t="shared" si="20"/>
        <v/>
      </c>
      <c r="Q232" s="59"/>
      <c r="R232" s="59"/>
      <c r="S232" s="72"/>
      <c r="T232" s="59"/>
      <c r="U232" s="59"/>
      <c r="V232" s="17" t="str">
        <f>IF(U232="","",VLOOKUP(U232,计分标准!$A$47:$C$55,3,0))</f>
        <v/>
      </c>
      <c r="W232" s="2"/>
      <c r="X232" s="2"/>
      <c r="Y232" s="72"/>
      <c r="Z232" s="2"/>
      <c r="AA232" s="2"/>
      <c r="AB232" s="2"/>
      <c r="AC232" s="78"/>
      <c r="AD232" s="78"/>
      <c r="AE232" s="44"/>
      <c r="AF232" s="17" t="str">
        <f>IF(OR(Z232="",AA232="",AB232=""),"",VLOOKUP(Z232,计分标准!$A$70:$B$73,2,0)*VLOOKUP(AA232,计分标准!$A$58:$C$61,3,0)*AB232/10)</f>
        <v/>
      </c>
      <c r="AG232" s="17" t="str">
        <f>IF(AC232="",AF232,VLOOKUP(AC232,计分标准!$A$64:$B$67,2,0)*AF232)</f>
        <v/>
      </c>
      <c r="AH232" s="17" t="str">
        <f t="shared" si="21"/>
        <v/>
      </c>
      <c r="AI232" s="2"/>
      <c r="AJ232" s="72"/>
      <c r="AK232" s="72"/>
      <c r="AL232" s="2"/>
      <c r="AM232" s="17" t="str">
        <f t="shared" si="22"/>
        <v/>
      </c>
      <c r="AN232" s="2"/>
      <c r="AO232" s="72"/>
      <c r="AP232" s="2"/>
      <c r="AQ232" s="2"/>
      <c r="AR232" s="17" t="str">
        <f t="shared" si="23"/>
        <v/>
      </c>
      <c r="AS232" s="2"/>
      <c r="AT232" s="72"/>
      <c r="AU232" s="2"/>
      <c r="AV232" s="2"/>
      <c r="AW232" s="2"/>
      <c r="AX232" s="19" t="str">
        <f>IF(OR(AU232="",AV232=""),"",INDEX(计分标准!$C$77:$E$81,MATCH(工作量统计!AU232,计分标准!$A$77:$A$81,0),MATCH(工作量统计!AV232,计分标准!$C$76:$E$76,0)))</f>
        <v/>
      </c>
      <c r="AY232" s="79" t="str">
        <f>IF(AW232="",AX232,AX232*INDEX(计分标准!$C$97:$I$101,MATCH(AU232,计分标准!$A$97:$A$101,0),MATCH(AW232,计分标准!$C$96:$I$96,0)))</f>
        <v/>
      </c>
      <c r="AZ232" s="17" t="str">
        <f t="shared" si="24"/>
        <v/>
      </c>
      <c r="BA232" s="38"/>
    </row>
    <row r="233" spans="1:53" s="4" customFormat="1" ht="21" customHeight="1">
      <c r="A233" s="2"/>
      <c r="B233" s="5"/>
      <c r="C233" s="2"/>
      <c r="D233" s="2"/>
      <c r="E233" s="2"/>
      <c r="F233" s="18" t="str">
        <f>IF(OR(D233="",E233=""),"",VLOOKUP(D233,计分标准!$A$2:$C$10,3,0)*VLOOKUP(E233,计分标准!$A$13:$C$19,3,0))</f>
        <v/>
      </c>
      <c r="G233" s="2"/>
      <c r="H233" s="72"/>
      <c r="I233" s="2"/>
      <c r="J233" s="2"/>
      <c r="K233" s="2"/>
      <c r="L233" s="19" t="str">
        <f>IF(OR(I233="",J233="",K233=""),"",VLOOKUP(I233,计分标准!$A$23:$C$31,3,0)*INDEX(计分标准!$B$35:$I$42,MATCH(工作量统计!J233,计分标准!$A$35:$A$42,0),MATCH(工作量统计!K233,计分标准!$B$34:$I$34,0))/100)</f>
        <v/>
      </c>
      <c r="M233" s="2"/>
      <c r="N233" s="2"/>
      <c r="O233" s="17" t="str">
        <f t="shared" si="19"/>
        <v/>
      </c>
      <c r="P233" s="17" t="str">
        <f t="shared" si="20"/>
        <v/>
      </c>
      <c r="Q233" s="59"/>
      <c r="R233" s="59"/>
      <c r="S233" s="72"/>
      <c r="T233" s="59"/>
      <c r="U233" s="59"/>
      <c r="V233" s="17" t="str">
        <f>IF(U233="","",VLOOKUP(U233,计分标准!$A$47:$C$55,3,0))</f>
        <v/>
      </c>
      <c r="W233" s="2"/>
      <c r="X233" s="2"/>
      <c r="Y233" s="72"/>
      <c r="Z233" s="2"/>
      <c r="AA233" s="2"/>
      <c r="AB233" s="2"/>
      <c r="AC233" s="78"/>
      <c r="AD233" s="78"/>
      <c r="AE233" s="44"/>
      <c r="AF233" s="17" t="str">
        <f>IF(OR(Z233="",AA233="",AB233=""),"",VLOOKUP(Z233,计分标准!$A$70:$B$73,2,0)*VLOOKUP(AA233,计分标准!$A$58:$C$61,3,0)*AB233/10)</f>
        <v/>
      </c>
      <c r="AG233" s="17" t="str">
        <f>IF(AC233="",AF233,VLOOKUP(AC233,计分标准!$A$64:$B$67,2,0)*AF233)</f>
        <v/>
      </c>
      <c r="AH233" s="17" t="str">
        <f t="shared" si="21"/>
        <v/>
      </c>
      <c r="AI233" s="2"/>
      <c r="AJ233" s="72"/>
      <c r="AK233" s="72"/>
      <c r="AL233" s="2"/>
      <c r="AM233" s="17" t="str">
        <f t="shared" si="22"/>
        <v/>
      </c>
      <c r="AN233" s="2"/>
      <c r="AO233" s="72"/>
      <c r="AP233" s="2"/>
      <c r="AQ233" s="2"/>
      <c r="AR233" s="17" t="str">
        <f t="shared" si="23"/>
        <v/>
      </c>
      <c r="AS233" s="2"/>
      <c r="AT233" s="72"/>
      <c r="AU233" s="2"/>
      <c r="AV233" s="2"/>
      <c r="AW233" s="2"/>
      <c r="AX233" s="19" t="str">
        <f>IF(OR(AU233="",AV233=""),"",INDEX(计分标准!$C$77:$E$81,MATCH(工作量统计!AU233,计分标准!$A$77:$A$81,0),MATCH(工作量统计!AV233,计分标准!$C$76:$E$76,0)))</f>
        <v/>
      </c>
      <c r="AY233" s="79" t="str">
        <f>IF(AW233="",AX233,AX233*INDEX(计分标准!$C$97:$I$101,MATCH(AU233,计分标准!$A$97:$A$101,0),MATCH(AW233,计分标准!$C$96:$I$96,0)))</f>
        <v/>
      </c>
      <c r="AZ233" s="17" t="str">
        <f t="shared" si="24"/>
        <v/>
      </c>
      <c r="BA233" s="38"/>
    </row>
    <row r="234" spans="1:53" s="4" customFormat="1" ht="21" customHeight="1">
      <c r="A234" s="2"/>
      <c r="B234" s="5"/>
      <c r="C234" s="2"/>
      <c r="D234" s="2"/>
      <c r="E234" s="2"/>
      <c r="F234" s="18" t="str">
        <f>IF(OR(D234="",E234=""),"",VLOOKUP(D234,计分标准!$A$2:$C$10,3,0)*VLOOKUP(E234,计分标准!$A$13:$C$19,3,0))</f>
        <v/>
      </c>
      <c r="G234" s="2"/>
      <c r="H234" s="72"/>
      <c r="I234" s="2"/>
      <c r="J234" s="2"/>
      <c r="K234" s="2"/>
      <c r="L234" s="19" t="str">
        <f>IF(OR(I234="",J234="",K234=""),"",VLOOKUP(I234,计分标准!$A$23:$C$31,3,0)*INDEX(计分标准!$B$35:$I$42,MATCH(工作量统计!J234,计分标准!$A$35:$A$42,0),MATCH(工作量统计!K234,计分标准!$B$34:$I$34,0))/100)</f>
        <v/>
      </c>
      <c r="M234" s="2"/>
      <c r="N234" s="2"/>
      <c r="O234" s="17" t="str">
        <f t="shared" si="19"/>
        <v/>
      </c>
      <c r="P234" s="17" t="str">
        <f t="shared" si="20"/>
        <v/>
      </c>
      <c r="Q234" s="59"/>
      <c r="R234" s="59"/>
      <c r="S234" s="72"/>
      <c r="T234" s="59"/>
      <c r="U234" s="59"/>
      <c r="V234" s="17" t="str">
        <f>IF(U234="","",VLOOKUP(U234,计分标准!$A$47:$C$55,3,0))</f>
        <v/>
      </c>
      <c r="W234" s="2"/>
      <c r="X234" s="2"/>
      <c r="Y234" s="72"/>
      <c r="Z234" s="2"/>
      <c r="AA234" s="2"/>
      <c r="AB234" s="2"/>
      <c r="AC234" s="78"/>
      <c r="AD234" s="78"/>
      <c r="AE234" s="44"/>
      <c r="AF234" s="17" t="str">
        <f>IF(OR(Z234="",AA234="",AB234=""),"",VLOOKUP(Z234,计分标准!$A$70:$B$73,2,0)*VLOOKUP(AA234,计分标准!$A$58:$C$61,3,0)*AB234/10)</f>
        <v/>
      </c>
      <c r="AG234" s="17" t="str">
        <f>IF(AC234="",AF234,VLOOKUP(AC234,计分标准!$A$64:$B$67,2,0)*AF234)</f>
        <v/>
      </c>
      <c r="AH234" s="17" t="str">
        <f t="shared" si="21"/>
        <v/>
      </c>
      <c r="AI234" s="2"/>
      <c r="AJ234" s="72"/>
      <c r="AK234" s="72"/>
      <c r="AL234" s="2"/>
      <c r="AM234" s="17" t="str">
        <f t="shared" si="22"/>
        <v/>
      </c>
      <c r="AN234" s="2"/>
      <c r="AO234" s="72"/>
      <c r="AP234" s="2"/>
      <c r="AQ234" s="2"/>
      <c r="AR234" s="17" t="str">
        <f t="shared" si="23"/>
        <v/>
      </c>
      <c r="AS234" s="2"/>
      <c r="AT234" s="72"/>
      <c r="AU234" s="2"/>
      <c r="AV234" s="2"/>
      <c r="AW234" s="2"/>
      <c r="AX234" s="19" t="str">
        <f>IF(OR(AU234="",AV234=""),"",INDEX(计分标准!$C$77:$E$81,MATCH(工作量统计!AU234,计分标准!$A$77:$A$81,0),MATCH(工作量统计!AV234,计分标准!$C$76:$E$76,0)))</f>
        <v/>
      </c>
      <c r="AY234" s="79" t="str">
        <f>IF(AW234="",AX234,AX234*INDEX(计分标准!$C$97:$I$101,MATCH(AU234,计分标准!$A$97:$A$101,0),MATCH(AW234,计分标准!$C$96:$I$96,0)))</f>
        <v/>
      </c>
      <c r="AZ234" s="17" t="str">
        <f t="shared" si="24"/>
        <v/>
      </c>
      <c r="BA234" s="38"/>
    </row>
    <row r="235" spans="1:53" s="4" customFormat="1" ht="21" customHeight="1">
      <c r="A235" s="2"/>
      <c r="B235" s="5"/>
      <c r="C235" s="2"/>
      <c r="D235" s="2"/>
      <c r="E235" s="2"/>
      <c r="F235" s="18" t="str">
        <f>IF(OR(D235="",E235=""),"",VLOOKUP(D235,计分标准!$A$2:$C$10,3,0)*VLOOKUP(E235,计分标准!$A$13:$C$19,3,0))</f>
        <v/>
      </c>
      <c r="G235" s="2"/>
      <c r="H235" s="72"/>
      <c r="I235" s="2"/>
      <c r="J235" s="2"/>
      <c r="K235" s="2"/>
      <c r="L235" s="19" t="str">
        <f>IF(OR(I235="",J235="",K235=""),"",VLOOKUP(I235,计分标准!$A$23:$C$31,3,0)*INDEX(计分标准!$B$35:$I$42,MATCH(工作量统计!J235,计分标准!$A$35:$A$42,0),MATCH(工作量统计!K235,计分标准!$B$34:$I$34,0))/100)</f>
        <v/>
      </c>
      <c r="M235" s="2"/>
      <c r="N235" s="2"/>
      <c r="O235" s="17" t="str">
        <f t="shared" si="19"/>
        <v/>
      </c>
      <c r="P235" s="17" t="str">
        <f t="shared" si="20"/>
        <v/>
      </c>
      <c r="Q235" s="59"/>
      <c r="R235" s="59"/>
      <c r="S235" s="72"/>
      <c r="T235" s="59"/>
      <c r="U235" s="59"/>
      <c r="V235" s="17" t="str">
        <f>IF(U235="","",VLOOKUP(U235,计分标准!$A$47:$C$55,3,0))</f>
        <v/>
      </c>
      <c r="W235" s="2"/>
      <c r="X235" s="2"/>
      <c r="Y235" s="72"/>
      <c r="Z235" s="2"/>
      <c r="AA235" s="2"/>
      <c r="AB235" s="2"/>
      <c r="AC235" s="78"/>
      <c r="AD235" s="78"/>
      <c r="AE235" s="44"/>
      <c r="AF235" s="17" t="str">
        <f>IF(OR(Z235="",AA235="",AB235=""),"",VLOOKUP(Z235,计分标准!$A$70:$B$73,2,0)*VLOOKUP(AA235,计分标准!$A$58:$C$61,3,0)*AB235/10)</f>
        <v/>
      </c>
      <c r="AG235" s="17" t="str">
        <f>IF(AC235="",AF235,VLOOKUP(AC235,计分标准!$A$64:$B$67,2,0)*AF235)</f>
        <v/>
      </c>
      <c r="AH235" s="17" t="str">
        <f t="shared" si="21"/>
        <v/>
      </c>
      <c r="AI235" s="2"/>
      <c r="AJ235" s="72"/>
      <c r="AK235" s="72"/>
      <c r="AL235" s="2"/>
      <c r="AM235" s="17" t="str">
        <f t="shared" si="22"/>
        <v/>
      </c>
      <c r="AN235" s="2"/>
      <c r="AO235" s="72"/>
      <c r="AP235" s="2"/>
      <c r="AQ235" s="2"/>
      <c r="AR235" s="17" t="str">
        <f t="shared" si="23"/>
        <v/>
      </c>
      <c r="AS235" s="2"/>
      <c r="AT235" s="72"/>
      <c r="AU235" s="2"/>
      <c r="AV235" s="2"/>
      <c r="AW235" s="2"/>
      <c r="AX235" s="19" t="str">
        <f>IF(OR(AU235="",AV235=""),"",INDEX(计分标准!$C$77:$E$81,MATCH(工作量统计!AU235,计分标准!$A$77:$A$81,0),MATCH(工作量统计!AV235,计分标准!$C$76:$E$76,0)))</f>
        <v/>
      </c>
      <c r="AY235" s="79" t="str">
        <f>IF(AW235="",AX235,AX235*INDEX(计分标准!$C$97:$I$101,MATCH(AU235,计分标准!$A$97:$A$101,0),MATCH(AW235,计分标准!$C$96:$I$96,0)))</f>
        <v/>
      </c>
      <c r="AZ235" s="17" t="str">
        <f t="shared" si="24"/>
        <v/>
      </c>
      <c r="BA235" s="38"/>
    </row>
    <row r="236" spans="1:53" s="4" customFormat="1" ht="21" customHeight="1">
      <c r="A236" s="2"/>
      <c r="B236" s="5"/>
      <c r="C236" s="2"/>
      <c r="D236" s="2"/>
      <c r="E236" s="2"/>
      <c r="F236" s="18" t="str">
        <f>IF(OR(D236="",E236=""),"",VLOOKUP(D236,计分标准!$A$2:$C$10,3,0)*VLOOKUP(E236,计分标准!$A$13:$C$19,3,0))</f>
        <v/>
      </c>
      <c r="G236" s="2"/>
      <c r="H236" s="72"/>
      <c r="I236" s="2"/>
      <c r="J236" s="2"/>
      <c r="K236" s="2"/>
      <c r="L236" s="19" t="str">
        <f>IF(OR(I236="",J236="",K236=""),"",VLOOKUP(I236,计分标准!$A$23:$C$31,3,0)*INDEX(计分标准!$B$35:$I$42,MATCH(工作量统计!J236,计分标准!$A$35:$A$42,0),MATCH(工作量统计!K236,计分标准!$B$34:$I$34,0))/100)</f>
        <v/>
      </c>
      <c r="M236" s="2"/>
      <c r="N236" s="2"/>
      <c r="O236" s="17" t="str">
        <f t="shared" si="19"/>
        <v/>
      </c>
      <c r="P236" s="17" t="str">
        <f t="shared" si="20"/>
        <v/>
      </c>
      <c r="Q236" s="59"/>
      <c r="R236" s="59"/>
      <c r="S236" s="72"/>
      <c r="T236" s="59"/>
      <c r="U236" s="59"/>
      <c r="V236" s="17" t="str">
        <f>IF(U236="","",VLOOKUP(U236,计分标准!$A$47:$C$55,3,0))</f>
        <v/>
      </c>
      <c r="W236" s="2"/>
      <c r="X236" s="2"/>
      <c r="Y236" s="72"/>
      <c r="Z236" s="2"/>
      <c r="AA236" s="2"/>
      <c r="AB236" s="2"/>
      <c r="AC236" s="78"/>
      <c r="AD236" s="78"/>
      <c r="AE236" s="44"/>
      <c r="AF236" s="17" t="str">
        <f>IF(OR(Z236="",AA236="",AB236=""),"",VLOOKUP(Z236,计分标准!$A$70:$B$73,2,0)*VLOOKUP(AA236,计分标准!$A$58:$C$61,3,0)*AB236/10)</f>
        <v/>
      </c>
      <c r="AG236" s="17" t="str">
        <f>IF(AC236="",AF236,VLOOKUP(AC236,计分标准!$A$64:$B$67,2,0)*AF236)</f>
        <v/>
      </c>
      <c r="AH236" s="17" t="str">
        <f t="shared" si="21"/>
        <v/>
      </c>
      <c r="AI236" s="2"/>
      <c r="AJ236" s="72"/>
      <c r="AK236" s="72"/>
      <c r="AL236" s="2"/>
      <c r="AM236" s="17" t="str">
        <f t="shared" si="22"/>
        <v/>
      </c>
      <c r="AN236" s="2"/>
      <c r="AO236" s="72"/>
      <c r="AP236" s="2"/>
      <c r="AQ236" s="2"/>
      <c r="AR236" s="17" t="str">
        <f t="shared" si="23"/>
        <v/>
      </c>
      <c r="AS236" s="2"/>
      <c r="AT236" s="72"/>
      <c r="AU236" s="2"/>
      <c r="AV236" s="2"/>
      <c r="AW236" s="2"/>
      <c r="AX236" s="19" t="str">
        <f>IF(OR(AU236="",AV236=""),"",INDEX(计分标准!$C$77:$E$81,MATCH(工作量统计!AU236,计分标准!$A$77:$A$81,0),MATCH(工作量统计!AV236,计分标准!$C$76:$E$76,0)))</f>
        <v/>
      </c>
      <c r="AY236" s="79" t="str">
        <f>IF(AW236="",AX236,AX236*INDEX(计分标准!$C$97:$I$101,MATCH(AU236,计分标准!$A$97:$A$101,0),MATCH(AW236,计分标准!$C$96:$I$96,0)))</f>
        <v/>
      </c>
      <c r="AZ236" s="17" t="str">
        <f t="shared" si="24"/>
        <v/>
      </c>
      <c r="BA236" s="38"/>
    </row>
    <row r="237" spans="1:53" s="4" customFormat="1" ht="21" customHeight="1">
      <c r="A237" s="2"/>
      <c r="B237" s="5"/>
      <c r="C237" s="2"/>
      <c r="D237" s="2"/>
      <c r="E237" s="2"/>
      <c r="F237" s="18" t="str">
        <f>IF(OR(D237="",E237=""),"",VLOOKUP(D237,计分标准!$A$2:$C$10,3,0)*VLOOKUP(E237,计分标准!$A$13:$C$19,3,0))</f>
        <v/>
      </c>
      <c r="G237" s="2"/>
      <c r="H237" s="72"/>
      <c r="I237" s="2"/>
      <c r="J237" s="2"/>
      <c r="K237" s="2"/>
      <c r="L237" s="19" t="str">
        <f>IF(OR(I237="",J237="",K237=""),"",VLOOKUP(I237,计分标准!$A$23:$C$31,3,0)*INDEX(计分标准!$B$35:$I$42,MATCH(工作量统计!J237,计分标准!$A$35:$A$42,0),MATCH(工作量统计!K237,计分标准!$B$34:$I$34,0))/100)</f>
        <v/>
      </c>
      <c r="M237" s="2"/>
      <c r="N237" s="2"/>
      <c r="O237" s="17" t="str">
        <f t="shared" si="19"/>
        <v/>
      </c>
      <c r="P237" s="17" t="str">
        <f t="shared" si="20"/>
        <v/>
      </c>
      <c r="Q237" s="59"/>
      <c r="R237" s="59"/>
      <c r="S237" s="72"/>
      <c r="T237" s="59"/>
      <c r="U237" s="59"/>
      <c r="V237" s="17" t="str">
        <f>IF(U237="","",VLOOKUP(U237,计分标准!$A$47:$C$55,3,0))</f>
        <v/>
      </c>
      <c r="W237" s="2"/>
      <c r="X237" s="2"/>
      <c r="Y237" s="72"/>
      <c r="Z237" s="2"/>
      <c r="AA237" s="2"/>
      <c r="AB237" s="2"/>
      <c r="AC237" s="78"/>
      <c r="AD237" s="78"/>
      <c r="AE237" s="44"/>
      <c r="AF237" s="17" t="str">
        <f>IF(OR(Z237="",AA237="",AB237=""),"",VLOOKUP(Z237,计分标准!$A$70:$B$73,2,0)*VLOOKUP(AA237,计分标准!$A$58:$C$61,3,0)*AB237/10)</f>
        <v/>
      </c>
      <c r="AG237" s="17" t="str">
        <f>IF(AC237="",AF237,VLOOKUP(AC237,计分标准!$A$64:$B$67,2,0)*AF237)</f>
        <v/>
      </c>
      <c r="AH237" s="17" t="str">
        <f t="shared" si="21"/>
        <v/>
      </c>
      <c r="AI237" s="2"/>
      <c r="AJ237" s="72"/>
      <c r="AK237" s="72"/>
      <c r="AL237" s="2"/>
      <c r="AM237" s="17" t="str">
        <f t="shared" si="22"/>
        <v/>
      </c>
      <c r="AN237" s="2"/>
      <c r="AO237" s="72"/>
      <c r="AP237" s="2"/>
      <c r="AQ237" s="2"/>
      <c r="AR237" s="17" t="str">
        <f t="shared" si="23"/>
        <v/>
      </c>
      <c r="AS237" s="2"/>
      <c r="AT237" s="72"/>
      <c r="AU237" s="2"/>
      <c r="AV237" s="2"/>
      <c r="AW237" s="2"/>
      <c r="AX237" s="19" t="str">
        <f>IF(OR(AU237="",AV237=""),"",INDEX(计分标准!$C$77:$E$81,MATCH(工作量统计!AU237,计分标准!$A$77:$A$81,0),MATCH(工作量统计!AV237,计分标准!$C$76:$E$76,0)))</f>
        <v/>
      </c>
      <c r="AY237" s="79" t="str">
        <f>IF(AW237="",AX237,AX237*INDEX(计分标准!$C$97:$I$101,MATCH(AU237,计分标准!$A$97:$A$101,0),MATCH(AW237,计分标准!$C$96:$I$96,0)))</f>
        <v/>
      </c>
      <c r="AZ237" s="17" t="str">
        <f t="shared" si="24"/>
        <v/>
      </c>
      <c r="BA237" s="38"/>
    </row>
    <row r="238" spans="1:53" s="4" customFormat="1" ht="21" customHeight="1">
      <c r="A238" s="2"/>
      <c r="B238" s="5"/>
      <c r="C238" s="2"/>
      <c r="D238" s="2"/>
      <c r="E238" s="2"/>
      <c r="F238" s="18" t="str">
        <f>IF(OR(D238="",E238=""),"",VLOOKUP(D238,计分标准!$A$2:$C$10,3,0)*VLOOKUP(E238,计分标准!$A$13:$C$19,3,0))</f>
        <v/>
      </c>
      <c r="G238" s="2"/>
      <c r="H238" s="72"/>
      <c r="I238" s="2"/>
      <c r="J238" s="2"/>
      <c r="K238" s="2"/>
      <c r="L238" s="19" t="str">
        <f>IF(OR(I238="",J238="",K238=""),"",VLOOKUP(I238,计分标准!$A$23:$C$31,3,0)*INDEX(计分标准!$B$35:$I$42,MATCH(工作量统计!J238,计分标准!$A$35:$A$42,0),MATCH(工作量统计!K238,计分标准!$B$34:$I$34,0))/100)</f>
        <v/>
      </c>
      <c r="M238" s="2"/>
      <c r="N238" s="2"/>
      <c r="O238" s="17" t="str">
        <f t="shared" si="19"/>
        <v/>
      </c>
      <c r="P238" s="17" t="str">
        <f t="shared" si="20"/>
        <v/>
      </c>
      <c r="Q238" s="59"/>
      <c r="R238" s="59"/>
      <c r="S238" s="72"/>
      <c r="T238" s="59"/>
      <c r="U238" s="59"/>
      <c r="V238" s="17" t="str">
        <f>IF(U238="","",VLOOKUP(U238,计分标准!$A$47:$C$55,3,0))</f>
        <v/>
      </c>
      <c r="W238" s="2"/>
      <c r="X238" s="2"/>
      <c r="Y238" s="72"/>
      <c r="Z238" s="2"/>
      <c r="AA238" s="2"/>
      <c r="AB238" s="2"/>
      <c r="AC238" s="78"/>
      <c r="AD238" s="78"/>
      <c r="AE238" s="44"/>
      <c r="AF238" s="17" t="str">
        <f>IF(OR(Z238="",AA238="",AB238=""),"",VLOOKUP(Z238,计分标准!$A$70:$B$73,2,0)*VLOOKUP(AA238,计分标准!$A$58:$C$61,3,0)*AB238/10)</f>
        <v/>
      </c>
      <c r="AG238" s="17" t="str">
        <f>IF(AC238="",AF238,VLOOKUP(AC238,计分标准!$A$64:$B$67,2,0)*AF238)</f>
        <v/>
      </c>
      <c r="AH238" s="17" t="str">
        <f t="shared" si="21"/>
        <v/>
      </c>
      <c r="AI238" s="2"/>
      <c r="AJ238" s="72"/>
      <c r="AK238" s="72"/>
      <c r="AL238" s="2"/>
      <c r="AM238" s="17" t="str">
        <f t="shared" si="22"/>
        <v/>
      </c>
      <c r="AN238" s="2"/>
      <c r="AO238" s="72"/>
      <c r="AP238" s="2"/>
      <c r="AQ238" s="2"/>
      <c r="AR238" s="17" t="str">
        <f t="shared" si="23"/>
        <v/>
      </c>
      <c r="AS238" s="2"/>
      <c r="AT238" s="72"/>
      <c r="AU238" s="2"/>
      <c r="AV238" s="2"/>
      <c r="AW238" s="2"/>
      <c r="AX238" s="19" t="str">
        <f>IF(OR(AU238="",AV238=""),"",INDEX(计分标准!$C$77:$E$81,MATCH(工作量统计!AU238,计分标准!$A$77:$A$81,0),MATCH(工作量统计!AV238,计分标准!$C$76:$E$76,0)))</f>
        <v/>
      </c>
      <c r="AY238" s="79" t="str">
        <f>IF(AW238="",AX238,AX238*INDEX(计分标准!$C$97:$I$101,MATCH(AU238,计分标准!$A$97:$A$101,0),MATCH(AW238,计分标准!$C$96:$I$96,0)))</f>
        <v/>
      </c>
      <c r="AZ238" s="17" t="str">
        <f t="shared" si="24"/>
        <v/>
      </c>
      <c r="BA238" s="38"/>
    </row>
    <row r="239" spans="1:53" s="4" customFormat="1" ht="21" customHeight="1">
      <c r="A239" s="2"/>
      <c r="B239" s="5"/>
      <c r="C239" s="2"/>
      <c r="D239" s="2"/>
      <c r="E239" s="2"/>
      <c r="F239" s="18" t="str">
        <f>IF(OR(D239="",E239=""),"",VLOOKUP(D239,计分标准!$A$2:$C$10,3,0)*VLOOKUP(E239,计分标准!$A$13:$C$19,3,0))</f>
        <v/>
      </c>
      <c r="G239" s="2"/>
      <c r="H239" s="72"/>
      <c r="I239" s="2"/>
      <c r="J239" s="2"/>
      <c r="K239" s="2"/>
      <c r="L239" s="19" t="str">
        <f>IF(OR(I239="",J239="",K239=""),"",VLOOKUP(I239,计分标准!$A$23:$C$31,3,0)*INDEX(计分标准!$B$35:$I$42,MATCH(工作量统计!J239,计分标准!$A$35:$A$42,0),MATCH(工作量统计!K239,计分标准!$B$34:$I$34,0))/100)</f>
        <v/>
      </c>
      <c r="M239" s="2"/>
      <c r="N239" s="2"/>
      <c r="O239" s="17" t="str">
        <f t="shared" si="19"/>
        <v/>
      </c>
      <c r="P239" s="17" t="str">
        <f t="shared" si="20"/>
        <v/>
      </c>
      <c r="Q239" s="59"/>
      <c r="R239" s="59"/>
      <c r="S239" s="72"/>
      <c r="T239" s="59"/>
      <c r="U239" s="59"/>
      <c r="V239" s="17" t="str">
        <f>IF(U239="","",VLOOKUP(U239,计分标准!$A$47:$C$55,3,0))</f>
        <v/>
      </c>
      <c r="W239" s="2"/>
      <c r="X239" s="2"/>
      <c r="Y239" s="72"/>
      <c r="Z239" s="2"/>
      <c r="AA239" s="2"/>
      <c r="AB239" s="2"/>
      <c r="AC239" s="78"/>
      <c r="AD239" s="78"/>
      <c r="AE239" s="44"/>
      <c r="AF239" s="17" t="str">
        <f>IF(OR(Z239="",AA239="",AB239=""),"",VLOOKUP(Z239,计分标准!$A$70:$B$73,2,0)*VLOOKUP(AA239,计分标准!$A$58:$C$61,3,0)*AB239/10)</f>
        <v/>
      </c>
      <c r="AG239" s="17" t="str">
        <f>IF(AC239="",AF239,VLOOKUP(AC239,计分标准!$A$64:$B$67,2,0)*AF239)</f>
        <v/>
      </c>
      <c r="AH239" s="17" t="str">
        <f t="shared" si="21"/>
        <v/>
      </c>
      <c r="AI239" s="2"/>
      <c r="AJ239" s="72"/>
      <c r="AK239" s="72"/>
      <c r="AL239" s="2"/>
      <c r="AM239" s="17" t="str">
        <f t="shared" si="22"/>
        <v/>
      </c>
      <c r="AN239" s="2"/>
      <c r="AO239" s="72"/>
      <c r="AP239" s="2"/>
      <c r="AQ239" s="2"/>
      <c r="AR239" s="17" t="str">
        <f t="shared" si="23"/>
        <v/>
      </c>
      <c r="AS239" s="2"/>
      <c r="AT239" s="72"/>
      <c r="AU239" s="2"/>
      <c r="AV239" s="2"/>
      <c r="AW239" s="2"/>
      <c r="AX239" s="19" t="str">
        <f>IF(OR(AU239="",AV239=""),"",INDEX(计分标准!$C$77:$E$81,MATCH(工作量统计!AU239,计分标准!$A$77:$A$81,0),MATCH(工作量统计!AV239,计分标准!$C$76:$E$76,0)))</f>
        <v/>
      </c>
      <c r="AY239" s="79" t="str">
        <f>IF(AW239="",AX239,AX239*INDEX(计分标准!$C$97:$I$101,MATCH(AU239,计分标准!$A$97:$A$101,0),MATCH(AW239,计分标准!$C$96:$I$96,0)))</f>
        <v/>
      </c>
      <c r="AZ239" s="17" t="str">
        <f t="shared" si="24"/>
        <v/>
      </c>
      <c r="BA239" s="38"/>
    </row>
    <row r="240" spans="1:53" s="4" customFormat="1" ht="21" customHeight="1">
      <c r="A240" s="2"/>
      <c r="B240" s="5"/>
      <c r="C240" s="2"/>
      <c r="D240" s="2"/>
      <c r="E240" s="2"/>
      <c r="F240" s="18" t="str">
        <f>IF(OR(D240="",E240=""),"",VLOOKUP(D240,计分标准!$A$2:$C$10,3,0)*VLOOKUP(E240,计分标准!$A$13:$C$19,3,0))</f>
        <v/>
      </c>
      <c r="G240" s="2"/>
      <c r="H240" s="72"/>
      <c r="I240" s="2"/>
      <c r="J240" s="2"/>
      <c r="K240" s="2"/>
      <c r="L240" s="19" t="str">
        <f>IF(OR(I240="",J240="",K240=""),"",VLOOKUP(I240,计分标准!$A$23:$C$31,3,0)*INDEX(计分标准!$B$35:$I$42,MATCH(工作量统计!J240,计分标准!$A$35:$A$42,0),MATCH(工作量统计!K240,计分标准!$B$34:$I$34,0))/100)</f>
        <v/>
      </c>
      <c r="M240" s="2"/>
      <c r="N240" s="2"/>
      <c r="O240" s="17" t="str">
        <f t="shared" si="19"/>
        <v/>
      </c>
      <c r="P240" s="17" t="str">
        <f t="shared" si="20"/>
        <v/>
      </c>
      <c r="Q240" s="59"/>
      <c r="R240" s="59"/>
      <c r="S240" s="72"/>
      <c r="T240" s="59"/>
      <c r="U240" s="59"/>
      <c r="V240" s="17" t="str">
        <f>IF(U240="","",VLOOKUP(U240,计分标准!$A$47:$C$55,3,0))</f>
        <v/>
      </c>
      <c r="W240" s="2"/>
      <c r="X240" s="2"/>
      <c r="Y240" s="72"/>
      <c r="Z240" s="2"/>
      <c r="AA240" s="2"/>
      <c r="AB240" s="2"/>
      <c r="AC240" s="78"/>
      <c r="AD240" s="78"/>
      <c r="AE240" s="44"/>
      <c r="AF240" s="17" t="str">
        <f>IF(OR(Z240="",AA240="",AB240=""),"",VLOOKUP(Z240,计分标准!$A$70:$B$73,2,0)*VLOOKUP(AA240,计分标准!$A$58:$C$61,3,0)*AB240/10)</f>
        <v/>
      </c>
      <c r="AG240" s="17" t="str">
        <f>IF(AC240="",AF240,VLOOKUP(AC240,计分标准!$A$64:$B$67,2,0)*AF240)</f>
        <v/>
      </c>
      <c r="AH240" s="17" t="str">
        <f t="shared" si="21"/>
        <v/>
      </c>
      <c r="AI240" s="2"/>
      <c r="AJ240" s="72"/>
      <c r="AK240" s="72"/>
      <c r="AL240" s="2"/>
      <c r="AM240" s="17" t="str">
        <f t="shared" si="22"/>
        <v/>
      </c>
      <c r="AN240" s="2"/>
      <c r="AO240" s="72"/>
      <c r="AP240" s="2"/>
      <c r="AQ240" s="2"/>
      <c r="AR240" s="17" t="str">
        <f t="shared" si="23"/>
        <v/>
      </c>
      <c r="AS240" s="2"/>
      <c r="AT240" s="72"/>
      <c r="AU240" s="2"/>
      <c r="AV240" s="2"/>
      <c r="AW240" s="2"/>
      <c r="AX240" s="19" t="str">
        <f>IF(OR(AU240="",AV240=""),"",INDEX(计分标准!$C$77:$E$81,MATCH(工作量统计!AU240,计分标准!$A$77:$A$81,0),MATCH(工作量统计!AV240,计分标准!$C$76:$E$76,0)))</f>
        <v/>
      </c>
      <c r="AY240" s="79" t="str">
        <f>IF(AW240="",AX240,AX240*INDEX(计分标准!$C$97:$I$101,MATCH(AU240,计分标准!$A$97:$A$101,0),MATCH(AW240,计分标准!$C$96:$I$96,0)))</f>
        <v/>
      </c>
      <c r="AZ240" s="17" t="str">
        <f t="shared" si="24"/>
        <v/>
      </c>
      <c r="BA240" s="38"/>
    </row>
    <row r="241" spans="1:53" s="4" customFormat="1" ht="21" customHeight="1">
      <c r="A241" s="2"/>
      <c r="B241" s="5"/>
      <c r="C241" s="2"/>
      <c r="D241" s="2"/>
      <c r="E241" s="2"/>
      <c r="F241" s="18" t="str">
        <f>IF(OR(D241="",E241=""),"",VLOOKUP(D241,计分标准!$A$2:$C$10,3,0)*VLOOKUP(E241,计分标准!$A$13:$C$19,3,0))</f>
        <v/>
      </c>
      <c r="G241" s="2"/>
      <c r="H241" s="72"/>
      <c r="I241" s="2"/>
      <c r="J241" s="2"/>
      <c r="K241" s="2"/>
      <c r="L241" s="19" t="str">
        <f>IF(OR(I241="",J241="",K241=""),"",VLOOKUP(I241,计分标准!$A$23:$C$31,3,0)*INDEX(计分标准!$B$35:$I$42,MATCH(工作量统计!J241,计分标准!$A$35:$A$42,0),MATCH(工作量统计!K241,计分标准!$B$34:$I$34,0))/100)</f>
        <v/>
      </c>
      <c r="M241" s="2"/>
      <c r="N241" s="2"/>
      <c r="O241" s="17" t="str">
        <f t="shared" si="19"/>
        <v/>
      </c>
      <c r="P241" s="17" t="str">
        <f t="shared" si="20"/>
        <v/>
      </c>
      <c r="Q241" s="59"/>
      <c r="R241" s="59"/>
      <c r="S241" s="72"/>
      <c r="T241" s="59"/>
      <c r="U241" s="59"/>
      <c r="V241" s="17" t="str">
        <f>IF(U241="","",VLOOKUP(U241,计分标准!$A$47:$C$55,3,0))</f>
        <v/>
      </c>
      <c r="W241" s="2"/>
      <c r="X241" s="2"/>
      <c r="Y241" s="72"/>
      <c r="Z241" s="2"/>
      <c r="AA241" s="2"/>
      <c r="AB241" s="2"/>
      <c r="AC241" s="78"/>
      <c r="AD241" s="78"/>
      <c r="AE241" s="44"/>
      <c r="AF241" s="17" t="str">
        <f>IF(OR(Z241="",AA241="",AB241=""),"",VLOOKUP(Z241,计分标准!$A$70:$B$73,2,0)*VLOOKUP(AA241,计分标准!$A$58:$C$61,3,0)*AB241/10)</f>
        <v/>
      </c>
      <c r="AG241" s="17" t="str">
        <f>IF(AC241="",AF241,VLOOKUP(AC241,计分标准!$A$64:$B$67,2,0)*AF241)</f>
        <v/>
      </c>
      <c r="AH241" s="17" t="str">
        <f t="shared" si="21"/>
        <v/>
      </c>
      <c r="AI241" s="2"/>
      <c r="AJ241" s="72"/>
      <c r="AK241" s="72"/>
      <c r="AL241" s="2"/>
      <c r="AM241" s="17" t="str">
        <f t="shared" si="22"/>
        <v/>
      </c>
      <c r="AN241" s="2"/>
      <c r="AO241" s="72"/>
      <c r="AP241" s="2"/>
      <c r="AQ241" s="2"/>
      <c r="AR241" s="17" t="str">
        <f t="shared" si="23"/>
        <v/>
      </c>
      <c r="AS241" s="2"/>
      <c r="AT241" s="72"/>
      <c r="AU241" s="2"/>
      <c r="AV241" s="2"/>
      <c r="AW241" s="2"/>
      <c r="AX241" s="19" t="str">
        <f>IF(OR(AU241="",AV241=""),"",INDEX(计分标准!$C$77:$E$81,MATCH(工作量统计!AU241,计分标准!$A$77:$A$81,0),MATCH(工作量统计!AV241,计分标准!$C$76:$E$76,0)))</f>
        <v/>
      </c>
      <c r="AY241" s="79" t="str">
        <f>IF(AW241="",AX241,AX241*INDEX(计分标准!$C$97:$I$101,MATCH(AU241,计分标准!$A$97:$A$101,0),MATCH(AW241,计分标准!$C$96:$I$96,0)))</f>
        <v/>
      </c>
      <c r="AZ241" s="17" t="str">
        <f t="shared" si="24"/>
        <v/>
      </c>
      <c r="BA241" s="38"/>
    </row>
    <row r="242" spans="1:53" s="4" customFormat="1" ht="21" customHeight="1">
      <c r="A242" s="2"/>
      <c r="B242" s="5"/>
      <c r="C242" s="2"/>
      <c r="D242" s="2"/>
      <c r="E242" s="2"/>
      <c r="F242" s="18" t="str">
        <f>IF(OR(D242="",E242=""),"",VLOOKUP(D242,计分标准!$A$2:$C$10,3,0)*VLOOKUP(E242,计分标准!$A$13:$C$19,3,0))</f>
        <v/>
      </c>
      <c r="G242" s="2"/>
      <c r="H242" s="72"/>
      <c r="I242" s="2"/>
      <c r="J242" s="2"/>
      <c r="K242" s="2"/>
      <c r="L242" s="19" t="str">
        <f>IF(OR(I242="",J242="",K242=""),"",VLOOKUP(I242,计分标准!$A$23:$C$31,3,0)*INDEX(计分标准!$B$35:$I$42,MATCH(工作量统计!J242,计分标准!$A$35:$A$42,0),MATCH(工作量统计!K242,计分标准!$B$34:$I$34,0))/100)</f>
        <v/>
      </c>
      <c r="M242" s="2"/>
      <c r="N242" s="2"/>
      <c r="O242" s="17" t="str">
        <f t="shared" si="19"/>
        <v/>
      </c>
      <c r="P242" s="17" t="str">
        <f t="shared" si="20"/>
        <v/>
      </c>
      <c r="Q242" s="59"/>
      <c r="R242" s="59"/>
      <c r="S242" s="72"/>
      <c r="T242" s="59"/>
      <c r="U242" s="59"/>
      <c r="V242" s="17" t="str">
        <f>IF(U242="","",VLOOKUP(U242,计分标准!$A$47:$C$55,3,0))</f>
        <v/>
      </c>
      <c r="W242" s="2"/>
      <c r="X242" s="2"/>
      <c r="Y242" s="72"/>
      <c r="Z242" s="2"/>
      <c r="AA242" s="2"/>
      <c r="AB242" s="2"/>
      <c r="AC242" s="78"/>
      <c r="AD242" s="78"/>
      <c r="AE242" s="44"/>
      <c r="AF242" s="17" t="str">
        <f>IF(OR(Z242="",AA242="",AB242=""),"",VLOOKUP(Z242,计分标准!$A$70:$B$73,2,0)*VLOOKUP(AA242,计分标准!$A$58:$C$61,3,0)*AB242/10)</f>
        <v/>
      </c>
      <c r="AG242" s="17" t="str">
        <f>IF(AC242="",AF242,VLOOKUP(AC242,计分标准!$A$64:$B$67,2,0)*AF242)</f>
        <v/>
      </c>
      <c r="AH242" s="17" t="str">
        <f t="shared" si="21"/>
        <v/>
      </c>
      <c r="AI242" s="2"/>
      <c r="AJ242" s="72"/>
      <c r="AK242" s="72"/>
      <c r="AL242" s="2"/>
      <c r="AM242" s="17" t="str">
        <f t="shared" si="22"/>
        <v/>
      </c>
      <c r="AN242" s="2"/>
      <c r="AO242" s="72"/>
      <c r="AP242" s="2"/>
      <c r="AQ242" s="2"/>
      <c r="AR242" s="17" t="str">
        <f t="shared" si="23"/>
        <v/>
      </c>
      <c r="AS242" s="2"/>
      <c r="AT242" s="72"/>
      <c r="AU242" s="2"/>
      <c r="AV242" s="2"/>
      <c r="AW242" s="2"/>
      <c r="AX242" s="19" t="str">
        <f>IF(OR(AU242="",AV242=""),"",INDEX(计分标准!$C$77:$E$81,MATCH(工作量统计!AU242,计分标准!$A$77:$A$81,0),MATCH(工作量统计!AV242,计分标准!$C$76:$E$76,0)))</f>
        <v/>
      </c>
      <c r="AY242" s="79" t="str">
        <f>IF(AW242="",AX242,AX242*INDEX(计分标准!$C$97:$I$101,MATCH(AU242,计分标准!$A$97:$A$101,0),MATCH(AW242,计分标准!$C$96:$I$96,0)))</f>
        <v/>
      </c>
      <c r="AZ242" s="17" t="str">
        <f t="shared" si="24"/>
        <v/>
      </c>
      <c r="BA242" s="38"/>
    </row>
    <row r="243" spans="1:53" s="4" customFormat="1" ht="21" customHeight="1">
      <c r="A243" s="2"/>
      <c r="B243" s="5"/>
      <c r="C243" s="2"/>
      <c r="D243" s="2"/>
      <c r="E243" s="2"/>
      <c r="F243" s="18" t="str">
        <f>IF(OR(D243="",E243=""),"",VLOOKUP(D243,计分标准!$A$2:$C$10,3,0)*VLOOKUP(E243,计分标准!$A$13:$C$19,3,0))</f>
        <v/>
      </c>
      <c r="G243" s="2"/>
      <c r="H243" s="72"/>
      <c r="I243" s="2"/>
      <c r="J243" s="2"/>
      <c r="K243" s="2"/>
      <c r="L243" s="19" t="str">
        <f>IF(OR(I243="",J243="",K243=""),"",VLOOKUP(I243,计分标准!$A$23:$C$31,3,0)*INDEX(计分标准!$B$35:$I$42,MATCH(工作量统计!J243,计分标准!$A$35:$A$42,0),MATCH(工作量统计!K243,计分标准!$B$34:$I$34,0))/100)</f>
        <v/>
      </c>
      <c r="M243" s="2"/>
      <c r="N243" s="2"/>
      <c r="O243" s="17" t="str">
        <f t="shared" si="19"/>
        <v/>
      </c>
      <c r="P243" s="17" t="str">
        <f t="shared" si="20"/>
        <v/>
      </c>
      <c r="Q243" s="59"/>
      <c r="R243" s="59"/>
      <c r="S243" s="72"/>
      <c r="T243" s="59"/>
      <c r="U243" s="59"/>
      <c r="V243" s="17" t="str">
        <f>IF(U243="","",VLOOKUP(U243,计分标准!$A$47:$C$55,3,0))</f>
        <v/>
      </c>
      <c r="W243" s="2"/>
      <c r="X243" s="2"/>
      <c r="Y243" s="72"/>
      <c r="Z243" s="2"/>
      <c r="AA243" s="2"/>
      <c r="AB243" s="2"/>
      <c r="AC243" s="78"/>
      <c r="AD243" s="78"/>
      <c r="AE243" s="44"/>
      <c r="AF243" s="17" t="str">
        <f>IF(OR(Z243="",AA243="",AB243=""),"",VLOOKUP(Z243,计分标准!$A$70:$B$73,2,0)*VLOOKUP(AA243,计分标准!$A$58:$C$61,3,0)*AB243/10)</f>
        <v/>
      </c>
      <c r="AG243" s="17" t="str">
        <f>IF(AC243="",AF243,VLOOKUP(AC243,计分标准!$A$64:$B$67,2,0)*AF243)</f>
        <v/>
      </c>
      <c r="AH243" s="17" t="str">
        <f t="shared" si="21"/>
        <v/>
      </c>
      <c r="AI243" s="2"/>
      <c r="AJ243" s="72"/>
      <c r="AK243" s="72"/>
      <c r="AL243" s="2"/>
      <c r="AM243" s="17" t="str">
        <f t="shared" si="22"/>
        <v/>
      </c>
      <c r="AN243" s="2"/>
      <c r="AO243" s="72"/>
      <c r="AP243" s="2"/>
      <c r="AQ243" s="2"/>
      <c r="AR243" s="17" t="str">
        <f t="shared" si="23"/>
        <v/>
      </c>
      <c r="AS243" s="2"/>
      <c r="AT243" s="72"/>
      <c r="AU243" s="2"/>
      <c r="AV243" s="2"/>
      <c r="AW243" s="2"/>
      <c r="AX243" s="19" t="str">
        <f>IF(OR(AU243="",AV243=""),"",INDEX(计分标准!$C$77:$E$81,MATCH(工作量统计!AU243,计分标准!$A$77:$A$81,0),MATCH(工作量统计!AV243,计分标准!$C$76:$E$76,0)))</f>
        <v/>
      </c>
      <c r="AY243" s="79" t="str">
        <f>IF(AW243="",AX243,AX243*INDEX(计分标准!$C$97:$I$101,MATCH(AU243,计分标准!$A$97:$A$101,0),MATCH(AW243,计分标准!$C$96:$I$96,0)))</f>
        <v/>
      </c>
      <c r="AZ243" s="17" t="str">
        <f t="shared" si="24"/>
        <v/>
      </c>
      <c r="BA243" s="38"/>
    </row>
    <row r="244" spans="1:53" s="4" customFormat="1" ht="21" customHeight="1">
      <c r="A244" s="2"/>
      <c r="B244" s="5"/>
      <c r="C244" s="2"/>
      <c r="D244" s="2"/>
      <c r="E244" s="2"/>
      <c r="F244" s="18" t="str">
        <f>IF(OR(D244="",E244=""),"",VLOOKUP(D244,计分标准!$A$2:$C$10,3,0)*VLOOKUP(E244,计分标准!$A$13:$C$19,3,0))</f>
        <v/>
      </c>
      <c r="G244" s="2"/>
      <c r="H244" s="72"/>
      <c r="I244" s="2"/>
      <c r="J244" s="2"/>
      <c r="K244" s="2"/>
      <c r="L244" s="19" t="str">
        <f>IF(OR(I244="",J244="",K244=""),"",VLOOKUP(I244,计分标准!$A$23:$C$31,3,0)*INDEX(计分标准!$B$35:$I$42,MATCH(工作量统计!J244,计分标准!$A$35:$A$42,0),MATCH(工作量统计!K244,计分标准!$B$34:$I$34,0))/100)</f>
        <v/>
      </c>
      <c r="M244" s="2"/>
      <c r="N244" s="2"/>
      <c r="O244" s="17" t="str">
        <f t="shared" si="19"/>
        <v/>
      </c>
      <c r="P244" s="17" t="str">
        <f t="shared" si="20"/>
        <v/>
      </c>
      <c r="Q244" s="59"/>
      <c r="R244" s="59"/>
      <c r="S244" s="72"/>
      <c r="T244" s="59"/>
      <c r="U244" s="59"/>
      <c r="V244" s="17" t="str">
        <f>IF(U244="","",VLOOKUP(U244,计分标准!$A$47:$C$55,3,0))</f>
        <v/>
      </c>
      <c r="W244" s="2"/>
      <c r="X244" s="2"/>
      <c r="Y244" s="72"/>
      <c r="Z244" s="2"/>
      <c r="AA244" s="2"/>
      <c r="AB244" s="2"/>
      <c r="AC244" s="78"/>
      <c r="AD244" s="78"/>
      <c r="AE244" s="44"/>
      <c r="AF244" s="17" t="str">
        <f>IF(OR(Z244="",AA244="",AB244=""),"",VLOOKUP(Z244,计分标准!$A$70:$B$73,2,0)*VLOOKUP(AA244,计分标准!$A$58:$C$61,3,0)*AB244/10)</f>
        <v/>
      </c>
      <c r="AG244" s="17" t="str">
        <f>IF(AC244="",AF244,VLOOKUP(AC244,计分标准!$A$64:$B$67,2,0)*AF244)</f>
        <v/>
      </c>
      <c r="AH244" s="17" t="str">
        <f t="shared" si="21"/>
        <v/>
      </c>
      <c r="AI244" s="2"/>
      <c r="AJ244" s="72"/>
      <c r="AK244" s="72"/>
      <c r="AL244" s="2"/>
      <c r="AM244" s="17" t="str">
        <f t="shared" si="22"/>
        <v/>
      </c>
      <c r="AN244" s="2"/>
      <c r="AO244" s="72"/>
      <c r="AP244" s="2"/>
      <c r="AQ244" s="2"/>
      <c r="AR244" s="17" t="str">
        <f t="shared" si="23"/>
        <v/>
      </c>
      <c r="AS244" s="2"/>
      <c r="AT244" s="72"/>
      <c r="AU244" s="2"/>
      <c r="AV244" s="2"/>
      <c r="AW244" s="2"/>
      <c r="AX244" s="19" t="str">
        <f>IF(OR(AU244="",AV244=""),"",INDEX(计分标准!$C$77:$E$81,MATCH(工作量统计!AU244,计分标准!$A$77:$A$81,0),MATCH(工作量统计!AV244,计分标准!$C$76:$E$76,0)))</f>
        <v/>
      </c>
      <c r="AY244" s="79" t="str">
        <f>IF(AW244="",AX244,AX244*INDEX(计分标准!$C$97:$I$101,MATCH(AU244,计分标准!$A$97:$A$101,0),MATCH(AW244,计分标准!$C$96:$I$96,0)))</f>
        <v/>
      </c>
      <c r="AZ244" s="17" t="str">
        <f t="shared" si="24"/>
        <v/>
      </c>
      <c r="BA244" s="38"/>
    </row>
    <row r="245" spans="1:53" s="4" customFormat="1" ht="21" customHeight="1">
      <c r="A245" s="2"/>
      <c r="B245" s="5"/>
      <c r="C245" s="2"/>
      <c r="D245" s="2"/>
      <c r="E245" s="2"/>
      <c r="F245" s="18" t="str">
        <f>IF(OR(D245="",E245=""),"",VLOOKUP(D245,计分标准!$A$2:$C$10,3,0)*VLOOKUP(E245,计分标准!$A$13:$C$19,3,0))</f>
        <v/>
      </c>
      <c r="G245" s="2"/>
      <c r="H245" s="72"/>
      <c r="I245" s="2"/>
      <c r="J245" s="2"/>
      <c r="K245" s="2"/>
      <c r="L245" s="19" t="str">
        <f>IF(OR(I245="",J245="",K245=""),"",VLOOKUP(I245,计分标准!$A$23:$C$31,3,0)*INDEX(计分标准!$B$35:$I$42,MATCH(工作量统计!J245,计分标准!$A$35:$A$42,0),MATCH(工作量统计!K245,计分标准!$B$34:$I$34,0))/100)</f>
        <v/>
      </c>
      <c r="M245" s="2"/>
      <c r="N245" s="2"/>
      <c r="O245" s="17" t="str">
        <f t="shared" si="19"/>
        <v/>
      </c>
      <c r="P245" s="17" t="str">
        <f t="shared" si="20"/>
        <v/>
      </c>
      <c r="Q245" s="59"/>
      <c r="R245" s="59"/>
      <c r="S245" s="72"/>
      <c r="T245" s="59"/>
      <c r="U245" s="59"/>
      <c r="V245" s="17" t="str">
        <f>IF(U245="","",VLOOKUP(U245,计分标准!$A$47:$C$55,3,0))</f>
        <v/>
      </c>
      <c r="W245" s="2"/>
      <c r="X245" s="2"/>
      <c r="Y245" s="72"/>
      <c r="Z245" s="2"/>
      <c r="AA245" s="2"/>
      <c r="AB245" s="2"/>
      <c r="AC245" s="78"/>
      <c r="AD245" s="78"/>
      <c r="AE245" s="44"/>
      <c r="AF245" s="17" t="str">
        <f>IF(OR(Z245="",AA245="",AB245=""),"",VLOOKUP(Z245,计分标准!$A$70:$B$73,2,0)*VLOOKUP(AA245,计分标准!$A$58:$C$61,3,0)*AB245/10)</f>
        <v/>
      </c>
      <c r="AG245" s="17" t="str">
        <f>IF(AC245="",AF245,VLOOKUP(AC245,计分标准!$A$64:$B$67,2,0)*AF245)</f>
        <v/>
      </c>
      <c r="AH245" s="17" t="str">
        <f t="shared" si="21"/>
        <v/>
      </c>
      <c r="AI245" s="2"/>
      <c r="AJ245" s="72"/>
      <c r="AK245" s="72"/>
      <c r="AL245" s="2"/>
      <c r="AM245" s="17" t="str">
        <f t="shared" si="22"/>
        <v/>
      </c>
      <c r="AN245" s="2"/>
      <c r="AO245" s="72"/>
      <c r="AP245" s="2"/>
      <c r="AQ245" s="2"/>
      <c r="AR245" s="17" t="str">
        <f t="shared" si="23"/>
        <v/>
      </c>
      <c r="AS245" s="2"/>
      <c r="AT245" s="72"/>
      <c r="AU245" s="2"/>
      <c r="AV245" s="2"/>
      <c r="AW245" s="2"/>
      <c r="AX245" s="19" t="str">
        <f>IF(OR(AU245="",AV245=""),"",INDEX(计分标准!$C$77:$E$81,MATCH(工作量统计!AU245,计分标准!$A$77:$A$81,0),MATCH(工作量统计!AV245,计分标准!$C$76:$E$76,0)))</f>
        <v/>
      </c>
      <c r="AY245" s="79" t="str">
        <f>IF(AW245="",AX245,AX245*INDEX(计分标准!$C$97:$I$101,MATCH(AU245,计分标准!$A$97:$A$101,0),MATCH(AW245,计分标准!$C$96:$I$96,0)))</f>
        <v/>
      </c>
      <c r="AZ245" s="17" t="str">
        <f t="shared" si="24"/>
        <v/>
      </c>
      <c r="BA245" s="38"/>
    </row>
    <row r="246" spans="1:53" s="4" customFormat="1" ht="21" customHeight="1">
      <c r="A246" s="2"/>
      <c r="B246" s="5"/>
      <c r="C246" s="2"/>
      <c r="D246" s="2"/>
      <c r="E246" s="2"/>
      <c r="F246" s="18" t="str">
        <f>IF(OR(D246="",E246=""),"",VLOOKUP(D246,计分标准!$A$2:$C$10,3,0)*VLOOKUP(E246,计分标准!$A$13:$C$19,3,0))</f>
        <v/>
      </c>
      <c r="G246" s="2"/>
      <c r="H246" s="72"/>
      <c r="I246" s="2"/>
      <c r="J246" s="2"/>
      <c r="K246" s="2"/>
      <c r="L246" s="19" t="str">
        <f>IF(OR(I246="",J246="",K246=""),"",VLOOKUP(I246,计分标准!$A$23:$C$31,3,0)*INDEX(计分标准!$B$35:$I$42,MATCH(工作量统计!J246,计分标准!$A$35:$A$42,0),MATCH(工作量统计!K246,计分标准!$B$34:$I$34,0))/100)</f>
        <v/>
      </c>
      <c r="M246" s="2"/>
      <c r="N246" s="2"/>
      <c r="O246" s="17" t="str">
        <f t="shared" si="19"/>
        <v/>
      </c>
      <c r="P246" s="17" t="str">
        <f t="shared" si="20"/>
        <v/>
      </c>
      <c r="Q246" s="59"/>
      <c r="R246" s="59"/>
      <c r="S246" s="72"/>
      <c r="T246" s="59"/>
      <c r="U246" s="59"/>
      <c r="V246" s="17" t="str">
        <f>IF(U246="","",VLOOKUP(U246,计分标准!$A$47:$C$55,3,0))</f>
        <v/>
      </c>
      <c r="W246" s="2"/>
      <c r="X246" s="2"/>
      <c r="Y246" s="72"/>
      <c r="Z246" s="2"/>
      <c r="AA246" s="2"/>
      <c r="AB246" s="2"/>
      <c r="AC246" s="78"/>
      <c r="AD246" s="78"/>
      <c r="AE246" s="44"/>
      <c r="AF246" s="17" t="str">
        <f>IF(OR(Z246="",AA246="",AB246=""),"",VLOOKUP(Z246,计分标准!$A$70:$B$73,2,0)*VLOOKUP(AA246,计分标准!$A$58:$C$61,3,0)*AB246/10)</f>
        <v/>
      </c>
      <c r="AG246" s="17" t="str">
        <f>IF(AC246="",AF246,VLOOKUP(AC246,计分标准!$A$64:$B$67,2,0)*AF246)</f>
        <v/>
      </c>
      <c r="AH246" s="17" t="str">
        <f t="shared" si="21"/>
        <v/>
      </c>
      <c r="AI246" s="2"/>
      <c r="AJ246" s="72"/>
      <c r="AK246" s="72"/>
      <c r="AL246" s="2"/>
      <c r="AM246" s="17" t="str">
        <f t="shared" si="22"/>
        <v/>
      </c>
      <c r="AN246" s="2"/>
      <c r="AO246" s="72"/>
      <c r="AP246" s="2"/>
      <c r="AQ246" s="2"/>
      <c r="AR246" s="17" t="str">
        <f t="shared" si="23"/>
        <v/>
      </c>
      <c r="AS246" s="2"/>
      <c r="AT246" s="72"/>
      <c r="AU246" s="2"/>
      <c r="AV246" s="2"/>
      <c r="AW246" s="2"/>
      <c r="AX246" s="19" t="str">
        <f>IF(OR(AU246="",AV246=""),"",INDEX(计分标准!$C$77:$E$81,MATCH(工作量统计!AU246,计分标准!$A$77:$A$81,0),MATCH(工作量统计!AV246,计分标准!$C$76:$E$76,0)))</f>
        <v/>
      </c>
      <c r="AY246" s="79" t="str">
        <f>IF(AW246="",AX246,AX246*INDEX(计分标准!$C$97:$I$101,MATCH(AU246,计分标准!$A$97:$A$101,0),MATCH(AW246,计分标准!$C$96:$I$96,0)))</f>
        <v/>
      </c>
      <c r="AZ246" s="17" t="str">
        <f t="shared" si="24"/>
        <v/>
      </c>
      <c r="BA246" s="38"/>
    </row>
    <row r="247" spans="1:53" s="4" customFormat="1" ht="21" customHeight="1">
      <c r="A247" s="2"/>
      <c r="B247" s="5"/>
      <c r="C247" s="2"/>
      <c r="D247" s="2"/>
      <c r="E247" s="2"/>
      <c r="F247" s="18" t="str">
        <f>IF(OR(D247="",E247=""),"",VLOOKUP(D247,计分标准!$A$2:$C$10,3,0)*VLOOKUP(E247,计分标准!$A$13:$C$19,3,0))</f>
        <v/>
      </c>
      <c r="G247" s="2"/>
      <c r="H247" s="72"/>
      <c r="I247" s="2"/>
      <c r="J247" s="2"/>
      <c r="K247" s="2"/>
      <c r="L247" s="19" t="str">
        <f>IF(OR(I247="",J247="",K247=""),"",VLOOKUP(I247,计分标准!$A$23:$C$31,3,0)*INDEX(计分标准!$B$35:$I$42,MATCH(工作量统计!J247,计分标准!$A$35:$A$42,0),MATCH(工作量统计!K247,计分标准!$B$34:$I$34,0))/100)</f>
        <v/>
      </c>
      <c r="M247" s="2"/>
      <c r="N247" s="2"/>
      <c r="O247" s="17" t="str">
        <f t="shared" si="19"/>
        <v/>
      </c>
      <c r="P247" s="17" t="str">
        <f t="shared" si="20"/>
        <v/>
      </c>
      <c r="Q247" s="59"/>
      <c r="R247" s="59"/>
      <c r="S247" s="72"/>
      <c r="T247" s="59"/>
      <c r="U247" s="59"/>
      <c r="V247" s="17" t="str">
        <f>IF(U247="","",VLOOKUP(U247,计分标准!$A$47:$C$55,3,0))</f>
        <v/>
      </c>
      <c r="W247" s="2"/>
      <c r="X247" s="2"/>
      <c r="Y247" s="72"/>
      <c r="Z247" s="2"/>
      <c r="AA247" s="2"/>
      <c r="AB247" s="2"/>
      <c r="AC247" s="78"/>
      <c r="AD247" s="78"/>
      <c r="AE247" s="44"/>
      <c r="AF247" s="17" t="str">
        <f>IF(OR(Z247="",AA247="",AB247=""),"",VLOOKUP(Z247,计分标准!$A$70:$B$73,2,0)*VLOOKUP(AA247,计分标准!$A$58:$C$61,3,0)*AB247/10)</f>
        <v/>
      </c>
      <c r="AG247" s="17" t="str">
        <f>IF(AC247="",AF247,VLOOKUP(AC247,计分标准!$A$64:$B$67,2,0)*AF247)</f>
        <v/>
      </c>
      <c r="AH247" s="17" t="str">
        <f t="shared" si="21"/>
        <v/>
      </c>
      <c r="AI247" s="2"/>
      <c r="AJ247" s="72"/>
      <c r="AK247" s="72"/>
      <c r="AL247" s="2"/>
      <c r="AM247" s="17" t="str">
        <f t="shared" si="22"/>
        <v/>
      </c>
      <c r="AN247" s="2"/>
      <c r="AO247" s="72"/>
      <c r="AP247" s="2"/>
      <c r="AQ247" s="2"/>
      <c r="AR247" s="17" t="str">
        <f t="shared" si="23"/>
        <v/>
      </c>
      <c r="AS247" s="2"/>
      <c r="AT247" s="72"/>
      <c r="AU247" s="2"/>
      <c r="AV247" s="2"/>
      <c r="AW247" s="2"/>
      <c r="AX247" s="19" t="str">
        <f>IF(OR(AU247="",AV247=""),"",INDEX(计分标准!$C$77:$E$81,MATCH(工作量统计!AU247,计分标准!$A$77:$A$81,0),MATCH(工作量统计!AV247,计分标准!$C$76:$E$76,0)))</f>
        <v/>
      </c>
      <c r="AY247" s="79" t="str">
        <f>IF(AW247="",AX247,AX247*INDEX(计分标准!$C$97:$I$101,MATCH(AU247,计分标准!$A$97:$A$101,0),MATCH(AW247,计分标准!$C$96:$I$96,0)))</f>
        <v/>
      </c>
      <c r="AZ247" s="17" t="str">
        <f t="shared" si="24"/>
        <v/>
      </c>
      <c r="BA247" s="38"/>
    </row>
    <row r="248" spans="1:53" s="4" customFormat="1" ht="21" customHeight="1">
      <c r="A248" s="2"/>
      <c r="B248" s="5"/>
      <c r="C248" s="2"/>
      <c r="D248" s="2"/>
      <c r="E248" s="2"/>
      <c r="F248" s="18" t="str">
        <f>IF(OR(D248="",E248=""),"",VLOOKUP(D248,计分标准!$A$2:$C$10,3,0)*VLOOKUP(E248,计分标准!$A$13:$C$19,3,0))</f>
        <v/>
      </c>
      <c r="G248" s="2"/>
      <c r="H248" s="72"/>
      <c r="I248" s="2"/>
      <c r="J248" s="2"/>
      <c r="K248" s="2"/>
      <c r="L248" s="19" t="str">
        <f>IF(OR(I248="",J248="",K248=""),"",VLOOKUP(I248,计分标准!$A$23:$C$31,3,0)*INDEX(计分标准!$B$35:$I$42,MATCH(工作量统计!J248,计分标准!$A$35:$A$42,0),MATCH(工作量统计!K248,计分标准!$B$34:$I$34,0))/100)</f>
        <v/>
      </c>
      <c r="M248" s="2"/>
      <c r="N248" s="2"/>
      <c r="O248" s="17" t="str">
        <f t="shared" si="19"/>
        <v/>
      </c>
      <c r="P248" s="17" t="str">
        <f t="shared" si="20"/>
        <v/>
      </c>
      <c r="Q248" s="59"/>
      <c r="R248" s="59"/>
      <c r="S248" s="72"/>
      <c r="T248" s="59"/>
      <c r="U248" s="59"/>
      <c r="V248" s="17" t="str">
        <f>IF(U248="","",VLOOKUP(U248,计分标准!$A$47:$C$55,3,0))</f>
        <v/>
      </c>
      <c r="W248" s="2"/>
      <c r="X248" s="2"/>
      <c r="Y248" s="72"/>
      <c r="Z248" s="2"/>
      <c r="AA248" s="2"/>
      <c r="AB248" s="2"/>
      <c r="AC248" s="78"/>
      <c r="AD248" s="78"/>
      <c r="AE248" s="44"/>
      <c r="AF248" s="17" t="str">
        <f>IF(OR(Z248="",AA248="",AB248=""),"",VLOOKUP(Z248,计分标准!$A$70:$B$73,2,0)*VLOOKUP(AA248,计分标准!$A$58:$C$61,3,0)*AB248/10)</f>
        <v/>
      </c>
      <c r="AG248" s="17" t="str">
        <f>IF(AC248="",AF248,VLOOKUP(AC248,计分标准!$A$64:$B$67,2,0)*AF248)</f>
        <v/>
      </c>
      <c r="AH248" s="17" t="str">
        <f t="shared" si="21"/>
        <v/>
      </c>
      <c r="AI248" s="2"/>
      <c r="AJ248" s="72"/>
      <c r="AK248" s="72"/>
      <c r="AL248" s="2"/>
      <c r="AM248" s="17" t="str">
        <f t="shared" si="22"/>
        <v/>
      </c>
      <c r="AN248" s="2"/>
      <c r="AO248" s="72"/>
      <c r="AP248" s="2"/>
      <c r="AQ248" s="2"/>
      <c r="AR248" s="17" t="str">
        <f t="shared" si="23"/>
        <v/>
      </c>
      <c r="AS248" s="2"/>
      <c r="AT248" s="72"/>
      <c r="AU248" s="2"/>
      <c r="AV248" s="2"/>
      <c r="AW248" s="2"/>
      <c r="AX248" s="19" t="str">
        <f>IF(OR(AU248="",AV248=""),"",INDEX(计分标准!$C$77:$E$81,MATCH(工作量统计!AU248,计分标准!$A$77:$A$81,0),MATCH(工作量统计!AV248,计分标准!$C$76:$E$76,0)))</f>
        <v/>
      </c>
      <c r="AY248" s="79" t="str">
        <f>IF(AW248="",AX248,AX248*INDEX(计分标准!$C$97:$I$101,MATCH(AU248,计分标准!$A$97:$A$101,0),MATCH(AW248,计分标准!$C$96:$I$96,0)))</f>
        <v/>
      </c>
      <c r="AZ248" s="17" t="str">
        <f t="shared" si="24"/>
        <v/>
      </c>
      <c r="BA248" s="38"/>
    </row>
    <row r="249" spans="1:53" s="4" customFormat="1" ht="21" customHeight="1">
      <c r="A249" s="2"/>
      <c r="B249" s="5"/>
      <c r="C249" s="2"/>
      <c r="D249" s="2"/>
      <c r="E249" s="2"/>
      <c r="F249" s="18" t="str">
        <f>IF(OR(D249="",E249=""),"",VLOOKUP(D249,计分标准!$A$2:$C$10,3,0)*VLOOKUP(E249,计分标准!$A$13:$C$19,3,0))</f>
        <v/>
      </c>
      <c r="G249" s="2"/>
      <c r="H249" s="72"/>
      <c r="I249" s="2"/>
      <c r="J249" s="2"/>
      <c r="K249" s="2"/>
      <c r="L249" s="19" t="str">
        <f>IF(OR(I249="",J249="",K249=""),"",VLOOKUP(I249,计分标准!$A$23:$C$31,3,0)*INDEX(计分标准!$B$35:$I$42,MATCH(工作量统计!J249,计分标准!$A$35:$A$42,0),MATCH(工作量统计!K249,计分标准!$B$34:$I$34,0))/100)</f>
        <v/>
      </c>
      <c r="M249" s="2"/>
      <c r="N249" s="2"/>
      <c r="O249" s="17" t="str">
        <f t="shared" si="19"/>
        <v/>
      </c>
      <c r="P249" s="17" t="str">
        <f t="shared" si="20"/>
        <v/>
      </c>
      <c r="Q249" s="59"/>
      <c r="R249" s="59"/>
      <c r="S249" s="72"/>
      <c r="T249" s="59"/>
      <c r="U249" s="59"/>
      <c r="V249" s="17" t="str">
        <f>IF(U249="","",VLOOKUP(U249,计分标准!$A$47:$C$55,3,0))</f>
        <v/>
      </c>
      <c r="W249" s="2"/>
      <c r="X249" s="2"/>
      <c r="Y249" s="72"/>
      <c r="Z249" s="2"/>
      <c r="AA249" s="2"/>
      <c r="AB249" s="2"/>
      <c r="AC249" s="78"/>
      <c r="AD249" s="78"/>
      <c r="AE249" s="44"/>
      <c r="AF249" s="17" t="str">
        <f>IF(OR(Z249="",AA249="",AB249=""),"",VLOOKUP(Z249,计分标准!$A$70:$B$73,2,0)*VLOOKUP(AA249,计分标准!$A$58:$C$61,3,0)*AB249/10)</f>
        <v/>
      </c>
      <c r="AG249" s="17" t="str">
        <f>IF(AC249="",AF249,VLOOKUP(AC249,计分标准!$A$64:$B$67,2,0)*AF249)</f>
        <v/>
      </c>
      <c r="AH249" s="17" t="str">
        <f t="shared" si="21"/>
        <v/>
      </c>
      <c r="AI249" s="2"/>
      <c r="AJ249" s="72"/>
      <c r="AK249" s="72"/>
      <c r="AL249" s="2"/>
      <c r="AM249" s="17" t="str">
        <f t="shared" si="22"/>
        <v/>
      </c>
      <c r="AN249" s="2"/>
      <c r="AO249" s="72"/>
      <c r="AP249" s="2"/>
      <c r="AQ249" s="2"/>
      <c r="AR249" s="17" t="str">
        <f t="shared" si="23"/>
        <v/>
      </c>
      <c r="AS249" s="2"/>
      <c r="AT249" s="72"/>
      <c r="AU249" s="2"/>
      <c r="AV249" s="2"/>
      <c r="AW249" s="2"/>
      <c r="AX249" s="19" t="str">
        <f>IF(OR(AU249="",AV249=""),"",INDEX(计分标准!$C$77:$E$81,MATCH(工作量统计!AU249,计分标准!$A$77:$A$81,0),MATCH(工作量统计!AV249,计分标准!$C$76:$E$76,0)))</f>
        <v/>
      </c>
      <c r="AY249" s="79" t="str">
        <f>IF(AW249="",AX249,AX249*INDEX(计分标准!$C$97:$I$101,MATCH(AU249,计分标准!$A$97:$A$101,0),MATCH(AW249,计分标准!$C$96:$I$96,0)))</f>
        <v/>
      </c>
      <c r="AZ249" s="17" t="str">
        <f t="shared" si="24"/>
        <v/>
      </c>
      <c r="BA249" s="38"/>
    </row>
    <row r="250" spans="1:53" s="4" customFormat="1" ht="21" customHeight="1">
      <c r="A250" s="2"/>
      <c r="B250" s="5"/>
      <c r="C250" s="2"/>
      <c r="D250" s="2"/>
      <c r="E250" s="2"/>
      <c r="F250" s="18" t="str">
        <f>IF(OR(D250="",E250=""),"",VLOOKUP(D250,计分标准!$A$2:$C$10,3,0)*VLOOKUP(E250,计分标准!$A$13:$C$19,3,0))</f>
        <v/>
      </c>
      <c r="G250" s="2"/>
      <c r="H250" s="72"/>
      <c r="I250" s="2"/>
      <c r="J250" s="2"/>
      <c r="K250" s="2"/>
      <c r="L250" s="19" t="str">
        <f>IF(OR(I250="",J250="",K250=""),"",VLOOKUP(I250,计分标准!$A$23:$C$31,3,0)*INDEX(计分标准!$B$35:$I$42,MATCH(工作量统计!J250,计分标准!$A$35:$A$42,0),MATCH(工作量统计!K250,计分标准!$B$34:$I$34,0))/100)</f>
        <v/>
      </c>
      <c r="M250" s="2"/>
      <c r="N250" s="2"/>
      <c r="O250" s="17" t="str">
        <f t="shared" si="19"/>
        <v/>
      </c>
      <c r="P250" s="17" t="str">
        <f t="shared" si="20"/>
        <v/>
      </c>
      <c r="Q250" s="59"/>
      <c r="R250" s="59"/>
      <c r="S250" s="72"/>
      <c r="T250" s="59"/>
      <c r="U250" s="59"/>
      <c r="V250" s="17" t="str">
        <f>IF(U250="","",VLOOKUP(U250,计分标准!$A$47:$C$55,3,0))</f>
        <v/>
      </c>
      <c r="W250" s="2"/>
      <c r="X250" s="2"/>
      <c r="Y250" s="72"/>
      <c r="Z250" s="2"/>
      <c r="AA250" s="2"/>
      <c r="AB250" s="2"/>
      <c r="AC250" s="78"/>
      <c r="AD250" s="78"/>
      <c r="AE250" s="44"/>
      <c r="AF250" s="17" t="str">
        <f>IF(OR(Z250="",AA250="",AB250=""),"",VLOOKUP(Z250,计分标准!$A$70:$B$73,2,0)*VLOOKUP(AA250,计分标准!$A$58:$C$61,3,0)*AB250/10)</f>
        <v/>
      </c>
      <c r="AG250" s="17" t="str">
        <f>IF(AC250="",AF250,VLOOKUP(AC250,计分标准!$A$64:$B$67,2,0)*AF250)</f>
        <v/>
      </c>
      <c r="AH250" s="17" t="str">
        <f t="shared" si="21"/>
        <v/>
      </c>
      <c r="AI250" s="2"/>
      <c r="AJ250" s="72"/>
      <c r="AK250" s="72"/>
      <c r="AL250" s="2"/>
      <c r="AM250" s="17" t="str">
        <f t="shared" si="22"/>
        <v/>
      </c>
      <c r="AN250" s="2"/>
      <c r="AO250" s="72"/>
      <c r="AP250" s="2"/>
      <c r="AQ250" s="2"/>
      <c r="AR250" s="17" t="str">
        <f t="shared" si="23"/>
        <v/>
      </c>
      <c r="AS250" s="2"/>
      <c r="AT250" s="72"/>
      <c r="AU250" s="2"/>
      <c r="AV250" s="2"/>
      <c r="AW250" s="2"/>
      <c r="AX250" s="19" t="str">
        <f>IF(OR(AU250="",AV250=""),"",INDEX(计分标准!$C$77:$E$81,MATCH(工作量统计!AU250,计分标准!$A$77:$A$81,0),MATCH(工作量统计!AV250,计分标准!$C$76:$E$76,0)))</f>
        <v/>
      </c>
      <c r="AY250" s="79" t="str">
        <f>IF(AW250="",AX250,AX250*INDEX(计分标准!$C$97:$I$101,MATCH(AU250,计分标准!$A$97:$A$101,0),MATCH(AW250,计分标准!$C$96:$I$96,0)))</f>
        <v/>
      </c>
      <c r="AZ250" s="17" t="str">
        <f t="shared" si="24"/>
        <v/>
      </c>
      <c r="BA250" s="38"/>
    </row>
    <row r="251" spans="1:53" s="4" customFormat="1" ht="21" customHeight="1">
      <c r="A251" s="2"/>
      <c r="B251" s="5"/>
      <c r="C251" s="2"/>
      <c r="D251" s="2"/>
      <c r="E251" s="2"/>
      <c r="F251" s="18" t="str">
        <f>IF(OR(D251="",E251=""),"",VLOOKUP(D251,计分标准!$A$2:$C$10,3,0)*VLOOKUP(E251,计分标准!$A$13:$C$19,3,0))</f>
        <v/>
      </c>
      <c r="G251" s="2"/>
      <c r="H251" s="72"/>
      <c r="I251" s="2"/>
      <c r="J251" s="2"/>
      <c r="K251" s="2"/>
      <c r="L251" s="19" t="str">
        <f>IF(OR(I251="",J251="",K251=""),"",VLOOKUP(I251,计分标准!$A$23:$C$31,3,0)*INDEX(计分标准!$B$35:$I$42,MATCH(工作量统计!J251,计分标准!$A$35:$A$42,0),MATCH(工作量统计!K251,计分标准!$B$34:$I$34,0))/100)</f>
        <v/>
      </c>
      <c r="M251" s="2"/>
      <c r="N251" s="2"/>
      <c r="O251" s="17" t="str">
        <f t="shared" si="19"/>
        <v/>
      </c>
      <c r="P251" s="17" t="str">
        <f t="shared" si="20"/>
        <v/>
      </c>
      <c r="Q251" s="59"/>
      <c r="R251" s="59"/>
      <c r="S251" s="72"/>
      <c r="T251" s="59"/>
      <c r="U251" s="59"/>
      <c r="V251" s="17" t="str">
        <f>IF(U251="","",VLOOKUP(U251,计分标准!$A$47:$C$55,3,0))</f>
        <v/>
      </c>
      <c r="W251" s="2"/>
      <c r="X251" s="2"/>
      <c r="Y251" s="72"/>
      <c r="Z251" s="2"/>
      <c r="AA251" s="2"/>
      <c r="AB251" s="2"/>
      <c r="AC251" s="78"/>
      <c r="AD251" s="78"/>
      <c r="AE251" s="44"/>
      <c r="AF251" s="17" t="str">
        <f>IF(OR(Z251="",AA251="",AB251=""),"",VLOOKUP(Z251,计分标准!$A$70:$B$73,2,0)*VLOOKUP(AA251,计分标准!$A$58:$C$61,3,0)*AB251/10)</f>
        <v/>
      </c>
      <c r="AG251" s="17" t="str">
        <f>IF(AC251="",AF251,VLOOKUP(AC251,计分标准!$A$64:$B$67,2,0)*AF251)</f>
        <v/>
      </c>
      <c r="AH251" s="17" t="str">
        <f t="shared" si="21"/>
        <v/>
      </c>
      <c r="AI251" s="2"/>
      <c r="AJ251" s="72"/>
      <c r="AK251" s="72"/>
      <c r="AL251" s="2"/>
      <c r="AM251" s="17" t="str">
        <f t="shared" si="22"/>
        <v/>
      </c>
      <c r="AN251" s="2"/>
      <c r="AO251" s="72"/>
      <c r="AP251" s="2"/>
      <c r="AQ251" s="2"/>
      <c r="AR251" s="17" t="str">
        <f t="shared" si="23"/>
        <v/>
      </c>
      <c r="AS251" s="2"/>
      <c r="AT251" s="72"/>
      <c r="AU251" s="2"/>
      <c r="AV251" s="2"/>
      <c r="AW251" s="2"/>
      <c r="AX251" s="19" t="str">
        <f>IF(OR(AU251="",AV251=""),"",INDEX(计分标准!$C$77:$E$81,MATCH(工作量统计!AU251,计分标准!$A$77:$A$81,0),MATCH(工作量统计!AV251,计分标准!$C$76:$E$76,0)))</f>
        <v/>
      </c>
      <c r="AY251" s="79" t="str">
        <f>IF(AW251="",AX251,AX251*INDEX(计分标准!$C$97:$I$101,MATCH(AU251,计分标准!$A$97:$A$101,0),MATCH(AW251,计分标准!$C$96:$I$96,0)))</f>
        <v/>
      </c>
      <c r="AZ251" s="17" t="str">
        <f t="shared" si="24"/>
        <v/>
      </c>
      <c r="BA251" s="38"/>
    </row>
    <row r="252" spans="1:53" s="4" customFormat="1" ht="21" customHeight="1">
      <c r="A252" s="2"/>
      <c r="B252" s="5"/>
      <c r="C252" s="2"/>
      <c r="D252" s="2"/>
      <c r="E252" s="2"/>
      <c r="F252" s="18" t="str">
        <f>IF(OR(D252="",E252=""),"",VLOOKUP(D252,计分标准!$A$2:$C$10,3,0)*VLOOKUP(E252,计分标准!$A$13:$C$19,3,0))</f>
        <v/>
      </c>
      <c r="G252" s="2"/>
      <c r="H252" s="72"/>
      <c r="I252" s="2"/>
      <c r="J252" s="2"/>
      <c r="K252" s="2"/>
      <c r="L252" s="19" t="str">
        <f>IF(OR(I252="",J252="",K252=""),"",VLOOKUP(I252,计分标准!$A$23:$C$31,3,0)*INDEX(计分标准!$B$35:$I$42,MATCH(工作量统计!J252,计分标准!$A$35:$A$42,0),MATCH(工作量统计!K252,计分标准!$B$34:$I$34,0))/100)</f>
        <v/>
      </c>
      <c r="M252" s="2"/>
      <c r="N252" s="2"/>
      <c r="O252" s="17" t="str">
        <f t="shared" si="19"/>
        <v/>
      </c>
      <c r="P252" s="17" t="str">
        <f t="shared" si="20"/>
        <v/>
      </c>
      <c r="Q252" s="59"/>
      <c r="R252" s="59"/>
      <c r="S252" s="72"/>
      <c r="T252" s="59"/>
      <c r="U252" s="59"/>
      <c r="V252" s="17" t="str">
        <f>IF(U252="","",VLOOKUP(U252,计分标准!$A$47:$C$55,3,0))</f>
        <v/>
      </c>
      <c r="W252" s="2"/>
      <c r="X252" s="2"/>
      <c r="Y252" s="72"/>
      <c r="Z252" s="2"/>
      <c r="AA252" s="2"/>
      <c r="AB252" s="2"/>
      <c r="AC252" s="78"/>
      <c r="AD252" s="78"/>
      <c r="AE252" s="44"/>
      <c r="AF252" s="17" t="str">
        <f>IF(OR(Z252="",AA252="",AB252=""),"",VLOOKUP(Z252,计分标准!$A$70:$B$73,2,0)*VLOOKUP(AA252,计分标准!$A$58:$C$61,3,0)*AB252/10)</f>
        <v/>
      </c>
      <c r="AG252" s="17" t="str">
        <f>IF(AC252="",AF252,VLOOKUP(AC252,计分标准!$A$64:$B$67,2,0)*AF252)</f>
        <v/>
      </c>
      <c r="AH252" s="17" t="str">
        <f t="shared" si="21"/>
        <v/>
      </c>
      <c r="AI252" s="2"/>
      <c r="AJ252" s="72"/>
      <c r="AK252" s="72"/>
      <c r="AL252" s="2"/>
      <c r="AM252" s="17" t="str">
        <f t="shared" si="22"/>
        <v/>
      </c>
      <c r="AN252" s="2"/>
      <c r="AO252" s="72"/>
      <c r="AP252" s="2"/>
      <c r="AQ252" s="2"/>
      <c r="AR252" s="17" t="str">
        <f t="shared" si="23"/>
        <v/>
      </c>
      <c r="AS252" s="2"/>
      <c r="AT252" s="72"/>
      <c r="AU252" s="2"/>
      <c r="AV252" s="2"/>
      <c r="AW252" s="2"/>
      <c r="AX252" s="19" t="str">
        <f>IF(OR(AU252="",AV252=""),"",INDEX(计分标准!$C$77:$E$81,MATCH(工作量统计!AU252,计分标准!$A$77:$A$81,0),MATCH(工作量统计!AV252,计分标准!$C$76:$E$76,0)))</f>
        <v/>
      </c>
      <c r="AY252" s="79" t="str">
        <f>IF(AW252="",AX252,AX252*INDEX(计分标准!$C$97:$I$101,MATCH(AU252,计分标准!$A$97:$A$101,0),MATCH(AW252,计分标准!$C$96:$I$96,0)))</f>
        <v/>
      </c>
      <c r="AZ252" s="17" t="str">
        <f t="shared" si="24"/>
        <v/>
      </c>
      <c r="BA252" s="38"/>
    </row>
    <row r="253" spans="1:53" s="4" customFormat="1" ht="21" customHeight="1">
      <c r="A253" s="2"/>
      <c r="B253" s="5"/>
      <c r="C253" s="2"/>
      <c r="D253" s="2"/>
      <c r="E253" s="2"/>
      <c r="F253" s="18" t="str">
        <f>IF(OR(D253="",E253=""),"",VLOOKUP(D253,计分标准!$A$2:$C$10,3,0)*VLOOKUP(E253,计分标准!$A$13:$C$19,3,0))</f>
        <v/>
      </c>
      <c r="G253" s="2"/>
      <c r="H253" s="72"/>
      <c r="I253" s="2"/>
      <c r="J253" s="2"/>
      <c r="K253" s="2"/>
      <c r="L253" s="19" t="str">
        <f>IF(OR(I253="",J253="",K253=""),"",VLOOKUP(I253,计分标准!$A$23:$C$31,3,0)*INDEX(计分标准!$B$35:$I$42,MATCH(工作量统计!J253,计分标准!$A$35:$A$42,0),MATCH(工作量统计!K253,计分标准!$B$34:$I$34,0))/100)</f>
        <v/>
      </c>
      <c r="M253" s="2"/>
      <c r="N253" s="2"/>
      <c r="O253" s="17" t="str">
        <f t="shared" si="19"/>
        <v/>
      </c>
      <c r="P253" s="17" t="str">
        <f t="shared" si="20"/>
        <v/>
      </c>
      <c r="Q253" s="59"/>
      <c r="R253" s="59"/>
      <c r="S253" s="72"/>
      <c r="T253" s="59"/>
      <c r="U253" s="59"/>
      <c r="V253" s="17" t="str">
        <f>IF(U253="","",VLOOKUP(U253,计分标准!$A$47:$C$55,3,0))</f>
        <v/>
      </c>
      <c r="W253" s="2"/>
      <c r="X253" s="2"/>
      <c r="Y253" s="72"/>
      <c r="Z253" s="2"/>
      <c r="AA253" s="2"/>
      <c r="AB253" s="2"/>
      <c r="AC253" s="78"/>
      <c r="AD253" s="78"/>
      <c r="AE253" s="44"/>
      <c r="AF253" s="17" t="str">
        <f>IF(OR(Z253="",AA253="",AB253=""),"",VLOOKUP(Z253,计分标准!$A$70:$B$73,2,0)*VLOOKUP(AA253,计分标准!$A$58:$C$61,3,0)*AB253/10)</f>
        <v/>
      </c>
      <c r="AG253" s="17" t="str">
        <f>IF(AC253="",AF253,VLOOKUP(AC253,计分标准!$A$64:$B$67,2,0)*AF253)</f>
        <v/>
      </c>
      <c r="AH253" s="17" t="str">
        <f t="shared" si="21"/>
        <v/>
      </c>
      <c r="AI253" s="2"/>
      <c r="AJ253" s="72"/>
      <c r="AK253" s="72"/>
      <c r="AL253" s="2"/>
      <c r="AM253" s="17" t="str">
        <f t="shared" si="22"/>
        <v/>
      </c>
      <c r="AN253" s="2"/>
      <c r="AO253" s="72"/>
      <c r="AP253" s="2"/>
      <c r="AQ253" s="2"/>
      <c r="AR253" s="17" t="str">
        <f t="shared" si="23"/>
        <v/>
      </c>
      <c r="AS253" s="2"/>
      <c r="AT253" s="72"/>
      <c r="AU253" s="2"/>
      <c r="AV253" s="2"/>
      <c r="AW253" s="2"/>
      <c r="AX253" s="19" t="str">
        <f>IF(OR(AU253="",AV253=""),"",INDEX(计分标准!$C$77:$E$81,MATCH(工作量统计!AU253,计分标准!$A$77:$A$81,0),MATCH(工作量统计!AV253,计分标准!$C$76:$E$76,0)))</f>
        <v/>
      </c>
      <c r="AY253" s="79" t="str">
        <f>IF(AW253="",AX253,AX253*INDEX(计分标准!$C$97:$I$101,MATCH(AU253,计分标准!$A$97:$A$101,0),MATCH(AW253,计分标准!$C$96:$I$96,0)))</f>
        <v/>
      </c>
      <c r="AZ253" s="17" t="str">
        <f t="shared" si="24"/>
        <v/>
      </c>
      <c r="BA253" s="38"/>
    </row>
    <row r="254" spans="1:53" s="4" customFormat="1" ht="21" customHeight="1">
      <c r="A254" s="2"/>
      <c r="B254" s="5"/>
      <c r="C254" s="2"/>
      <c r="D254" s="2"/>
      <c r="E254" s="2"/>
      <c r="F254" s="18" t="str">
        <f>IF(OR(D254="",E254=""),"",VLOOKUP(D254,计分标准!$A$2:$C$10,3,0)*VLOOKUP(E254,计分标准!$A$13:$C$19,3,0))</f>
        <v/>
      </c>
      <c r="G254" s="2"/>
      <c r="H254" s="72"/>
      <c r="I254" s="2"/>
      <c r="J254" s="2"/>
      <c r="K254" s="2"/>
      <c r="L254" s="19" t="str">
        <f>IF(OR(I254="",J254="",K254=""),"",VLOOKUP(I254,计分标准!$A$23:$C$31,3,0)*INDEX(计分标准!$B$35:$I$42,MATCH(工作量统计!J254,计分标准!$A$35:$A$42,0),MATCH(工作量统计!K254,计分标准!$B$34:$I$34,0))/100)</f>
        <v/>
      </c>
      <c r="M254" s="2"/>
      <c r="N254" s="2"/>
      <c r="O254" s="17" t="str">
        <f t="shared" si="19"/>
        <v/>
      </c>
      <c r="P254" s="17" t="str">
        <f t="shared" si="20"/>
        <v/>
      </c>
      <c r="Q254" s="59"/>
      <c r="R254" s="59"/>
      <c r="S254" s="72"/>
      <c r="T254" s="59"/>
      <c r="U254" s="59"/>
      <c r="V254" s="17" t="str">
        <f>IF(U254="","",VLOOKUP(U254,计分标准!$A$47:$C$55,3,0))</f>
        <v/>
      </c>
      <c r="W254" s="2"/>
      <c r="X254" s="2"/>
      <c r="Y254" s="72"/>
      <c r="Z254" s="2"/>
      <c r="AA254" s="2"/>
      <c r="AB254" s="2"/>
      <c r="AC254" s="78"/>
      <c r="AD254" s="78"/>
      <c r="AE254" s="44"/>
      <c r="AF254" s="17" t="str">
        <f>IF(OR(Z254="",AA254="",AB254=""),"",VLOOKUP(Z254,计分标准!$A$70:$B$73,2,0)*VLOOKUP(AA254,计分标准!$A$58:$C$61,3,0)*AB254/10)</f>
        <v/>
      </c>
      <c r="AG254" s="17" t="str">
        <f>IF(AC254="",AF254,VLOOKUP(AC254,计分标准!$A$64:$B$67,2,0)*AF254)</f>
        <v/>
      </c>
      <c r="AH254" s="17" t="str">
        <f t="shared" si="21"/>
        <v/>
      </c>
      <c r="AI254" s="2"/>
      <c r="AJ254" s="72"/>
      <c r="AK254" s="72"/>
      <c r="AL254" s="2"/>
      <c r="AM254" s="17" t="str">
        <f t="shared" si="22"/>
        <v/>
      </c>
      <c r="AN254" s="2"/>
      <c r="AO254" s="72"/>
      <c r="AP254" s="2"/>
      <c r="AQ254" s="2"/>
      <c r="AR254" s="17" t="str">
        <f t="shared" si="23"/>
        <v/>
      </c>
      <c r="AS254" s="2"/>
      <c r="AT254" s="72"/>
      <c r="AU254" s="2"/>
      <c r="AV254" s="2"/>
      <c r="AW254" s="2"/>
      <c r="AX254" s="19" t="str">
        <f>IF(OR(AU254="",AV254=""),"",INDEX(计分标准!$C$77:$E$81,MATCH(工作量统计!AU254,计分标准!$A$77:$A$81,0),MATCH(工作量统计!AV254,计分标准!$C$76:$E$76,0)))</f>
        <v/>
      </c>
      <c r="AY254" s="79" t="str">
        <f>IF(AW254="",AX254,AX254*INDEX(计分标准!$C$97:$I$101,MATCH(AU254,计分标准!$A$97:$A$101,0),MATCH(AW254,计分标准!$C$96:$I$96,0)))</f>
        <v/>
      </c>
      <c r="AZ254" s="17" t="str">
        <f t="shared" si="24"/>
        <v/>
      </c>
      <c r="BA254" s="38"/>
    </row>
    <row r="255" spans="1:53" s="4" customFormat="1" ht="21" customHeight="1">
      <c r="A255" s="2"/>
      <c r="B255" s="5"/>
      <c r="C255" s="2"/>
      <c r="D255" s="2"/>
      <c r="E255" s="2"/>
      <c r="F255" s="18" t="str">
        <f>IF(OR(D255="",E255=""),"",VLOOKUP(D255,计分标准!$A$2:$C$10,3,0)*VLOOKUP(E255,计分标准!$A$13:$C$19,3,0))</f>
        <v/>
      </c>
      <c r="G255" s="2"/>
      <c r="H255" s="72"/>
      <c r="I255" s="2"/>
      <c r="J255" s="2"/>
      <c r="K255" s="2"/>
      <c r="L255" s="19" t="str">
        <f>IF(OR(I255="",J255="",K255=""),"",VLOOKUP(I255,计分标准!$A$23:$C$31,3,0)*INDEX(计分标准!$B$35:$I$42,MATCH(工作量统计!J255,计分标准!$A$35:$A$42,0),MATCH(工作量统计!K255,计分标准!$B$34:$I$34,0))/100)</f>
        <v/>
      </c>
      <c r="M255" s="2"/>
      <c r="N255" s="2"/>
      <c r="O255" s="17" t="str">
        <f t="shared" si="19"/>
        <v/>
      </c>
      <c r="P255" s="17" t="str">
        <f t="shared" si="20"/>
        <v/>
      </c>
      <c r="Q255" s="59"/>
      <c r="R255" s="59"/>
      <c r="S255" s="72"/>
      <c r="T255" s="59"/>
      <c r="U255" s="59"/>
      <c r="V255" s="17" t="str">
        <f>IF(U255="","",VLOOKUP(U255,计分标准!$A$47:$C$55,3,0))</f>
        <v/>
      </c>
      <c r="W255" s="2"/>
      <c r="X255" s="2"/>
      <c r="Y255" s="72"/>
      <c r="Z255" s="2"/>
      <c r="AA255" s="2"/>
      <c r="AB255" s="2"/>
      <c r="AC255" s="78"/>
      <c r="AD255" s="78"/>
      <c r="AE255" s="44"/>
      <c r="AF255" s="17" t="str">
        <f>IF(OR(Z255="",AA255="",AB255=""),"",VLOOKUP(Z255,计分标准!$A$70:$B$73,2,0)*VLOOKUP(AA255,计分标准!$A$58:$C$61,3,0)*AB255/10)</f>
        <v/>
      </c>
      <c r="AG255" s="17" t="str">
        <f>IF(AC255="",AF255,VLOOKUP(AC255,计分标准!$A$64:$B$67,2,0)*AF255)</f>
        <v/>
      </c>
      <c r="AH255" s="17" t="str">
        <f t="shared" si="21"/>
        <v/>
      </c>
      <c r="AI255" s="2"/>
      <c r="AJ255" s="72"/>
      <c r="AK255" s="72"/>
      <c r="AL255" s="2"/>
      <c r="AM255" s="17" t="str">
        <f t="shared" si="22"/>
        <v/>
      </c>
      <c r="AN255" s="2"/>
      <c r="AO255" s="72"/>
      <c r="AP255" s="2"/>
      <c r="AQ255" s="2"/>
      <c r="AR255" s="17" t="str">
        <f t="shared" si="23"/>
        <v/>
      </c>
      <c r="AS255" s="2"/>
      <c r="AT255" s="72"/>
      <c r="AU255" s="2"/>
      <c r="AV255" s="2"/>
      <c r="AW255" s="2"/>
      <c r="AX255" s="19" t="str">
        <f>IF(OR(AU255="",AV255=""),"",INDEX(计分标准!$C$77:$E$81,MATCH(工作量统计!AU255,计分标准!$A$77:$A$81,0),MATCH(工作量统计!AV255,计分标准!$C$76:$E$76,0)))</f>
        <v/>
      </c>
      <c r="AY255" s="79" t="str">
        <f>IF(AW255="",AX255,AX255*INDEX(计分标准!$C$97:$I$101,MATCH(AU255,计分标准!$A$97:$A$101,0),MATCH(AW255,计分标准!$C$96:$I$96,0)))</f>
        <v/>
      </c>
      <c r="AZ255" s="17" t="str">
        <f t="shared" si="24"/>
        <v/>
      </c>
      <c r="BA255" s="38"/>
    </row>
    <row r="256" spans="1:53" s="4" customFormat="1" ht="21" customHeight="1">
      <c r="A256" s="2"/>
      <c r="B256" s="5"/>
      <c r="C256" s="2"/>
      <c r="D256" s="2"/>
      <c r="E256" s="2"/>
      <c r="F256" s="18" t="str">
        <f>IF(OR(D256="",E256=""),"",VLOOKUP(D256,计分标准!$A$2:$C$10,3,0)*VLOOKUP(E256,计分标准!$A$13:$C$19,3,0))</f>
        <v/>
      </c>
      <c r="G256" s="2"/>
      <c r="H256" s="72"/>
      <c r="I256" s="2"/>
      <c r="J256" s="2"/>
      <c r="K256" s="2"/>
      <c r="L256" s="19" t="str">
        <f>IF(OR(I256="",J256="",K256=""),"",VLOOKUP(I256,计分标准!$A$23:$C$31,3,0)*INDEX(计分标准!$B$35:$I$42,MATCH(工作量统计!J256,计分标准!$A$35:$A$42,0),MATCH(工作量统计!K256,计分标准!$B$34:$I$34,0))/100)</f>
        <v/>
      </c>
      <c r="M256" s="2"/>
      <c r="N256" s="2"/>
      <c r="O256" s="17" t="str">
        <f t="shared" si="19"/>
        <v/>
      </c>
      <c r="P256" s="17" t="str">
        <f t="shared" si="20"/>
        <v/>
      </c>
      <c r="Q256" s="59"/>
      <c r="R256" s="59"/>
      <c r="S256" s="72"/>
      <c r="T256" s="59"/>
      <c r="U256" s="59"/>
      <c r="V256" s="17" t="str">
        <f>IF(U256="","",VLOOKUP(U256,计分标准!$A$47:$C$55,3,0))</f>
        <v/>
      </c>
      <c r="W256" s="2"/>
      <c r="X256" s="2"/>
      <c r="Y256" s="72"/>
      <c r="Z256" s="2"/>
      <c r="AA256" s="2"/>
      <c r="AB256" s="2"/>
      <c r="AC256" s="78"/>
      <c r="AD256" s="78"/>
      <c r="AE256" s="44"/>
      <c r="AF256" s="17" t="str">
        <f>IF(OR(Z256="",AA256="",AB256=""),"",VLOOKUP(Z256,计分标准!$A$70:$B$73,2,0)*VLOOKUP(AA256,计分标准!$A$58:$C$61,3,0)*AB256/10)</f>
        <v/>
      </c>
      <c r="AG256" s="17" t="str">
        <f>IF(AC256="",AF256,VLOOKUP(AC256,计分标准!$A$64:$B$67,2,0)*AF256)</f>
        <v/>
      </c>
      <c r="AH256" s="17" t="str">
        <f t="shared" si="21"/>
        <v/>
      </c>
      <c r="AI256" s="2"/>
      <c r="AJ256" s="72"/>
      <c r="AK256" s="72"/>
      <c r="AL256" s="2"/>
      <c r="AM256" s="17" t="str">
        <f t="shared" si="22"/>
        <v/>
      </c>
      <c r="AN256" s="2"/>
      <c r="AO256" s="72"/>
      <c r="AP256" s="2"/>
      <c r="AQ256" s="2"/>
      <c r="AR256" s="17" t="str">
        <f t="shared" si="23"/>
        <v/>
      </c>
      <c r="AS256" s="2"/>
      <c r="AT256" s="72"/>
      <c r="AU256" s="2"/>
      <c r="AV256" s="2"/>
      <c r="AW256" s="2"/>
      <c r="AX256" s="19" t="str">
        <f>IF(OR(AU256="",AV256=""),"",INDEX(计分标准!$C$77:$E$81,MATCH(工作量统计!AU256,计分标准!$A$77:$A$81,0),MATCH(工作量统计!AV256,计分标准!$C$76:$E$76,0)))</f>
        <v/>
      </c>
      <c r="AY256" s="79" t="str">
        <f>IF(AW256="",AX256,AX256*INDEX(计分标准!$C$97:$I$101,MATCH(AU256,计分标准!$A$97:$A$101,0),MATCH(AW256,计分标准!$C$96:$I$96,0)))</f>
        <v/>
      </c>
      <c r="AZ256" s="17" t="str">
        <f t="shared" si="24"/>
        <v/>
      </c>
      <c r="BA256" s="38"/>
    </row>
    <row r="257" spans="1:53" s="4" customFormat="1" ht="21" customHeight="1">
      <c r="A257" s="2"/>
      <c r="B257" s="5"/>
      <c r="C257" s="2"/>
      <c r="D257" s="2"/>
      <c r="E257" s="2"/>
      <c r="F257" s="18" t="str">
        <f>IF(OR(D257="",E257=""),"",VLOOKUP(D257,计分标准!$A$2:$C$10,3,0)*VLOOKUP(E257,计分标准!$A$13:$C$19,3,0))</f>
        <v/>
      </c>
      <c r="G257" s="2"/>
      <c r="H257" s="72"/>
      <c r="I257" s="2"/>
      <c r="J257" s="2"/>
      <c r="K257" s="2"/>
      <c r="L257" s="19" t="str">
        <f>IF(OR(I257="",J257="",K257=""),"",VLOOKUP(I257,计分标准!$A$23:$C$31,3,0)*INDEX(计分标准!$B$35:$I$42,MATCH(工作量统计!J257,计分标准!$A$35:$A$42,0),MATCH(工作量统计!K257,计分标准!$B$34:$I$34,0))/100)</f>
        <v/>
      </c>
      <c r="M257" s="2"/>
      <c r="N257" s="2"/>
      <c r="O257" s="17" t="str">
        <f t="shared" si="19"/>
        <v/>
      </c>
      <c r="P257" s="17" t="str">
        <f t="shared" si="20"/>
        <v/>
      </c>
      <c r="Q257" s="59"/>
      <c r="R257" s="59"/>
      <c r="S257" s="72"/>
      <c r="T257" s="59"/>
      <c r="U257" s="59"/>
      <c r="V257" s="17" t="str">
        <f>IF(U257="","",VLOOKUP(U257,计分标准!$A$47:$C$55,3,0))</f>
        <v/>
      </c>
      <c r="W257" s="2"/>
      <c r="X257" s="2"/>
      <c r="Y257" s="72"/>
      <c r="Z257" s="2"/>
      <c r="AA257" s="2"/>
      <c r="AB257" s="2"/>
      <c r="AC257" s="78"/>
      <c r="AD257" s="78"/>
      <c r="AE257" s="44"/>
      <c r="AF257" s="17" t="str">
        <f>IF(OR(Z257="",AA257="",AB257=""),"",VLOOKUP(Z257,计分标准!$A$70:$B$73,2,0)*VLOOKUP(AA257,计分标准!$A$58:$C$61,3,0)*AB257/10)</f>
        <v/>
      </c>
      <c r="AG257" s="17" t="str">
        <f>IF(AC257="",AF257,VLOOKUP(AC257,计分标准!$A$64:$B$67,2,0)*AF257)</f>
        <v/>
      </c>
      <c r="AH257" s="17" t="str">
        <f t="shared" si="21"/>
        <v/>
      </c>
      <c r="AI257" s="2"/>
      <c r="AJ257" s="72"/>
      <c r="AK257" s="72"/>
      <c r="AL257" s="2"/>
      <c r="AM257" s="17" t="str">
        <f t="shared" si="22"/>
        <v/>
      </c>
      <c r="AN257" s="2"/>
      <c r="AO257" s="72"/>
      <c r="AP257" s="2"/>
      <c r="AQ257" s="2"/>
      <c r="AR257" s="17" t="str">
        <f t="shared" si="23"/>
        <v/>
      </c>
      <c r="AS257" s="2"/>
      <c r="AT257" s="72"/>
      <c r="AU257" s="2"/>
      <c r="AV257" s="2"/>
      <c r="AW257" s="2"/>
      <c r="AX257" s="19" t="str">
        <f>IF(OR(AU257="",AV257=""),"",INDEX(计分标准!$C$77:$E$81,MATCH(工作量统计!AU257,计分标准!$A$77:$A$81,0),MATCH(工作量统计!AV257,计分标准!$C$76:$E$76,0)))</f>
        <v/>
      </c>
      <c r="AY257" s="79" t="str">
        <f>IF(AW257="",AX257,AX257*INDEX(计分标准!$C$97:$I$101,MATCH(AU257,计分标准!$A$97:$A$101,0),MATCH(AW257,计分标准!$C$96:$I$96,0)))</f>
        <v/>
      </c>
      <c r="AZ257" s="17" t="str">
        <f t="shared" si="24"/>
        <v/>
      </c>
      <c r="BA257" s="38"/>
    </row>
    <row r="258" spans="1:53" s="4" customFormat="1" ht="21" customHeight="1">
      <c r="A258" s="2"/>
      <c r="B258" s="5"/>
      <c r="C258" s="2"/>
      <c r="D258" s="2"/>
      <c r="E258" s="2"/>
      <c r="F258" s="18" t="str">
        <f>IF(OR(D258="",E258=""),"",VLOOKUP(D258,计分标准!$A$2:$C$10,3,0)*VLOOKUP(E258,计分标准!$A$13:$C$19,3,0))</f>
        <v/>
      </c>
      <c r="G258" s="2"/>
      <c r="H258" s="72"/>
      <c r="I258" s="2"/>
      <c r="J258" s="2"/>
      <c r="K258" s="2"/>
      <c r="L258" s="19" t="str">
        <f>IF(OR(I258="",J258="",K258=""),"",VLOOKUP(I258,计分标准!$A$23:$C$31,3,0)*INDEX(计分标准!$B$35:$I$42,MATCH(工作量统计!J258,计分标准!$A$35:$A$42,0),MATCH(工作量统计!K258,计分标准!$B$34:$I$34,0))/100)</f>
        <v/>
      </c>
      <c r="M258" s="2"/>
      <c r="N258" s="2"/>
      <c r="O258" s="17" t="str">
        <f t="shared" si="19"/>
        <v/>
      </c>
      <c r="P258" s="17" t="str">
        <f t="shared" si="20"/>
        <v/>
      </c>
      <c r="Q258" s="59"/>
      <c r="R258" s="59"/>
      <c r="S258" s="72"/>
      <c r="T258" s="59"/>
      <c r="U258" s="59"/>
      <c r="V258" s="17" t="str">
        <f>IF(U258="","",VLOOKUP(U258,计分标准!$A$47:$C$55,3,0))</f>
        <v/>
      </c>
      <c r="W258" s="2"/>
      <c r="X258" s="2"/>
      <c r="Y258" s="72"/>
      <c r="Z258" s="2"/>
      <c r="AA258" s="2"/>
      <c r="AB258" s="2"/>
      <c r="AC258" s="78"/>
      <c r="AD258" s="78"/>
      <c r="AE258" s="44"/>
      <c r="AF258" s="17" t="str">
        <f>IF(OR(Z258="",AA258="",AB258=""),"",VLOOKUP(Z258,计分标准!$A$70:$B$73,2,0)*VLOOKUP(AA258,计分标准!$A$58:$C$61,3,0)*AB258/10)</f>
        <v/>
      </c>
      <c r="AG258" s="17" t="str">
        <f>IF(AC258="",AF258,VLOOKUP(AC258,计分标准!$A$64:$B$67,2,0)*AF258)</f>
        <v/>
      </c>
      <c r="AH258" s="17" t="str">
        <f t="shared" si="21"/>
        <v/>
      </c>
      <c r="AI258" s="2"/>
      <c r="AJ258" s="72"/>
      <c r="AK258" s="72"/>
      <c r="AL258" s="2"/>
      <c r="AM258" s="17" t="str">
        <f t="shared" si="22"/>
        <v/>
      </c>
      <c r="AN258" s="2"/>
      <c r="AO258" s="72"/>
      <c r="AP258" s="2"/>
      <c r="AQ258" s="2"/>
      <c r="AR258" s="17" t="str">
        <f t="shared" si="23"/>
        <v/>
      </c>
      <c r="AS258" s="2"/>
      <c r="AT258" s="72"/>
      <c r="AU258" s="2"/>
      <c r="AV258" s="2"/>
      <c r="AW258" s="2"/>
      <c r="AX258" s="19" t="str">
        <f>IF(OR(AU258="",AV258=""),"",INDEX(计分标准!$C$77:$E$81,MATCH(工作量统计!AU258,计分标准!$A$77:$A$81,0),MATCH(工作量统计!AV258,计分标准!$C$76:$E$76,0)))</f>
        <v/>
      </c>
      <c r="AY258" s="79" t="str">
        <f>IF(AW258="",AX258,AX258*INDEX(计分标准!$C$97:$I$101,MATCH(AU258,计分标准!$A$97:$A$101,0),MATCH(AW258,计分标准!$C$96:$I$96,0)))</f>
        <v/>
      </c>
      <c r="AZ258" s="17" t="str">
        <f t="shared" si="24"/>
        <v/>
      </c>
      <c r="BA258" s="38"/>
    </row>
    <row r="259" spans="1:53" s="4" customFormat="1" ht="21" customHeight="1">
      <c r="A259" s="2"/>
      <c r="B259" s="5"/>
      <c r="C259" s="2"/>
      <c r="D259" s="2"/>
      <c r="E259" s="2"/>
      <c r="F259" s="18" t="str">
        <f>IF(OR(D259="",E259=""),"",VLOOKUP(D259,计分标准!$A$2:$C$10,3,0)*VLOOKUP(E259,计分标准!$A$13:$C$19,3,0))</f>
        <v/>
      </c>
      <c r="G259" s="2"/>
      <c r="H259" s="72"/>
      <c r="I259" s="2"/>
      <c r="J259" s="2"/>
      <c r="K259" s="2"/>
      <c r="L259" s="19" t="str">
        <f>IF(OR(I259="",J259="",K259=""),"",VLOOKUP(I259,计分标准!$A$23:$C$31,3,0)*INDEX(计分标准!$B$35:$I$42,MATCH(工作量统计!J259,计分标准!$A$35:$A$42,0),MATCH(工作量统计!K259,计分标准!$B$34:$I$34,0))/100)</f>
        <v/>
      </c>
      <c r="M259" s="2"/>
      <c r="N259" s="2"/>
      <c r="O259" s="17" t="str">
        <f t="shared" si="19"/>
        <v/>
      </c>
      <c r="P259" s="17" t="str">
        <f t="shared" si="20"/>
        <v/>
      </c>
      <c r="Q259" s="59"/>
      <c r="R259" s="59"/>
      <c r="S259" s="72"/>
      <c r="T259" s="59"/>
      <c r="U259" s="59"/>
      <c r="V259" s="17" t="str">
        <f>IF(U259="","",VLOOKUP(U259,计分标准!$A$47:$C$55,3,0))</f>
        <v/>
      </c>
      <c r="W259" s="2"/>
      <c r="X259" s="2"/>
      <c r="Y259" s="72"/>
      <c r="Z259" s="2"/>
      <c r="AA259" s="2"/>
      <c r="AB259" s="2"/>
      <c r="AC259" s="78"/>
      <c r="AD259" s="78"/>
      <c r="AE259" s="44"/>
      <c r="AF259" s="17" t="str">
        <f>IF(OR(Z259="",AA259="",AB259=""),"",VLOOKUP(Z259,计分标准!$A$70:$B$73,2,0)*VLOOKUP(AA259,计分标准!$A$58:$C$61,3,0)*AB259/10)</f>
        <v/>
      </c>
      <c r="AG259" s="17" t="str">
        <f>IF(AC259="",AF259,VLOOKUP(AC259,计分标准!$A$64:$B$67,2,0)*AF259)</f>
        <v/>
      </c>
      <c r="AH259" s="17" t="str">
        <f t="shared" si="21"/>
        <v/>
      </c>
      <c r="AI259" s="2"/>
      <c r="AJ259" s="72"/>
      <c r="AK259" s="72"/>
      <c r="AL259" s="2"/>
      <c r="AM259" s="17" t="str">
        <f t="shared" si="22"/>
        <v/>
      </c>
      <c r="AN259" s="2"/>
      <c r="AO259" s="72"/>
      <c r="AP259" s="2"/>
      <c r="AQ259" s="2"/>
      <c r="AR259" s="17" t="str">
        <f t="shared" si="23"/>
        <v/>
      </c>
      <c r="AS259" s="2"/>
      <c r="AT259" s="72"/>
      <c r="AU259" s="2"/>
      <c r="AV259" s="2"/>
      <c r="AW259" s="2"/>
      <c r="AX259" s="19" t="str">
        <f>IF(OR(AU259="",AV259=""),"",INDEX(计分标准!$C$77:$E$81,MATCH(工作量统计!AU259,计分标准!$A$77:$A$81,0),MATCH(工作量统计!AV259,计分标准!$C$76:$E$76,0)))</f>
        <v/>
      </c>
      <c r="AY259" s="79" t="str">
        <f>IF(AW259="",AX259,AX259*INDEX(计分标准!$C$97:$I$101,MATCH(AU259,计分标准!$A$97:$A$101,0),MATCH(AW259,计分标准!$C$96:$I$96,0)))</f>
        <v/>
      </c>
      <c r="AZ259" s="17" t="str">
        <f t="shared" si="24"/>
        <v/>
      </c>
      <c r="BA259" s="38"/>
    </row>
    <row r="260" spans="1:53" s="4" customFormat="1" ht="21" customHeight="1">
      <c r="A260" s="2"/>
      <c r="B260" s="5"/>
      <c r="C260" s="2"/>
      <c r="D260" s="2"/>
      <c r="E260" s="2"/>
      <c r="F260" s="18" t="str">
        <f>IF(OR(D260="",E260=""),"",VLOOKUP(D260,计分标准!$A$2:$C$10,3,0)*VLOOKUP(E260,计分标准!$A$13:$C$19,3,0))</f>
        <v/>
      </c>
      <c r="G260" s="2"/>
      <c r="H260" s="72"/>
      <c r="I260" s="2"/>
      <c r="J260" s="2"/>
      <c r="K260" s="2"/>
      <c r="L260" s="19" t="str">
        <f>IF(OR(I260="",J260="",K260=""),"",VLOOKUP(I260,计分标准!$A$23:$C$31,3,0)*INDEX(计分标准!$B$35:$I$42,MATCH(工作量统计!J260,计分标准!$A$35:$A$42,0),MATCH(工作量统计!K260,计分标准!$B$34:$I$34,0))/100)</f>
        <v/>
      </c>
      <c r="M260" s="2"/>
      <c r="N260" s="2"/>
      <c r="O260" s="17" t="str">
        <f t="shared" si="19"/>
        <v/>
      </c>
      <c r="P260" s="17" t="str">
        <f t="shared" si="20"/>
        <v/>
      </c>
      <c r="Q260" s="59"/>
      <c r="R260" s="59"/>
      <c r="S260" s="72"/>
      <c r="T260" s="59"/>
      <c r="U260" s="59"/>
      <c r="V260" s="17" t="str">
        <f>IF(U260="","",VLOOKUP(U260,计分标准!$A$47:$C$55,3,0))</f>
        <v/>
      </c>
      <c r="W260" s="2"/>
      <c r="X260" s="2"/>
      <c r="Y260" s="72"/>
      <c r="Z260" s="2"/>
      <c r="AA260" s="2"/>
      <c r="AB260" s="2"/>
      <c r="AC260" s="78"/>
      <c r="AD260" s="78"/>
      <c r="AE260" s="44"/>
      <c r="AF260" s="17" t="str">
        <f>IF(OR(Z260="",AA260="",AB260=""),"",VLOOKUP(Z260,计分标准!$A$70:$B$73,2,0)*VLOOKUP(AA260,计分标准!$A$58:$C$61,3,0)*AB260/10)</f>
        <v/>
      </c>
      <c r="AG260" s="17" t="str">
        <f>IF(AC260="",AF260,VLOOKUP(AC260,计分标准!$A$64:$B$67,2,0)*AF260)</f>
        <v/>
      </c>
      <c r="AH260" s="17" t="str">
        <f t="shared" si="21"/>
        <v/>
      </c>
      <c r="AI260" s="2"/>
      <c r="AJ260" s="72"/>
      <c r="AK260" s="72"/>
      <c r="AL260" s="2"/>
      <c r="AM260" s="17" t="str">
        <f t="shared" si="22"/>
        <v/>
      </c>
      <c r="AN260" s="2"/>
      <c r="AO260" s="72"/>
      <c r="AP260" s="2"/>
      <c r="AQ260" s="2"/>
      <c r="AR260" s="17" t="str">
        <f t="shared" si="23"/>
        <v/>
      </c>
      <c r="AS260" s="2"/>
      <c r="AT260" s="72"/>
      <c r="AU260" s="2"/>
      <c r="AV260" s="2"/>
      <c r="AW260" s="2"/>
      <c r="AX260" s="19" t="str">
        <f>IF(OR(AU260="",AV260=""),"",INDEX(计分标准!$C$77:$E$81,MATCH(工作量统计!AU260,计分标准!$A$77:$A$81,0),MATCH(工作量统计!AV260,计分标准!$C$76:$E$76,0)))</f>
        <v/>
      </c>
      <c r="AY260" s="79" t="str">
        <f>IF(AW260="",AX260,AX260*INDEX(计分标准!$C$97:$I$101,MATCH(AU260,计分标准!$A$97:$A$101,0),MATCH(AW260,计分标准!$C$96:$I$96,0)))</f>
        <v/>
      </c>
      <c r="AZ260" s="17" t="str">
        <f t="shared" si="24"/>
        <v/>
      </c>
      <c r="BA260" s="38"/>
    </row>
    <row r="261" spans="1:53" s="4" customFormat="1" ht="21" customHeight="1">
      <c r="A261" s="2"/>
      <c r="B261" s="5"/>
      <c r="C261" s="2"/>
      <c r="D261" s="2"/>
      <c r="E261" s="2"/>
      <c r="F261" s="18" t="str">
        <f>IF(OR(D261="",E261=""),"",VLOOKUP(D261,计分标准!$A$2:$C$10,3,0)*VLOOKUP(E261,计分标准!$A$13:$C$19,3,0))</f>
        <v/>
      </c>
      <c r="G261" s="2"/>
      <c r="H261" s="72"/>
      <c r="I261" s="2"/>
      <c r="J261" s="2"/>
      <c r="K261" s="2"/>
      <c r="L261" s="19" t="str">
        <f>IF(OR(I261="",J261="",K261=""),"",VLOOKUP(I261,计分标准!$A$23:$C$31,3,0)*INDEX(计分标准!$B$35:$I$42,MATCH(工作量统计!J261,计分标准!$A$35:$A$42,0),MATCH(工作量统计!K261,计分标准!$B$34:$I$34,0))/100)</f>
        <v/>
      </c>
      <c r="M261" s="2"/>
      <c r="N261" s="2"/>
      <c r="O261" s="17" t="str">
        <f t="shared" si="19"/>
        <v/>
      </c>
      <c r="P261" s="17" t="str">
        <f t="shared" si="20"/>
        <v/>
      </c>
      <c r="Q261" s="59"/>
      <c r="R261" s="59"/>
      <c r="S261" s="72"/>
      <c r="T261" s="59"/>
      <c r="U261" s="59"/>
      <c r="V261" s="17" t="str">
        <f>IF(U261="","",VLOOKUP(U261,计分标准!$A$47:$C$55,3,0))</f>
        <v/>
      </c>
      <c r="W261" s="2"/>
      <c r="X261" s="2"/>
      <c r="Y261" s="72"/>
      <c r="Z261" s="2"/>
      <c r="AA261" s="2"/>
      <c r="AB261" s="2"/>
      <c r="AC261" s="78"/>
      <c r="AD261" s="78"/>
      <c r="AE261" s="44"/>
      <c r="AF261" s="17" t="str">
        <f>IF(OR(Z261="",AA261="",AB261=""),"",VLOOKUP(Z261,计分标准!$A$70:$B$73,2,0)*VLOOKUP(AA261,计分标准!$A$58:$C$61,3,0)*AB261/10)</f>
        <v/>
      </c>
      <c r="AG261" s="17" t="str">
        <f>IF(AC261="",AF261,VLOOKUP(AC261,计分标准!$A$64:$B$67,2,0)*AF261)</f>
        <v/>
      </c>
      <c r="AH261" s="17" t="str">
        <f t="shared" si="21"/>
        <v/>
      </c>
      <c r="AI261" s="2"/>
      <c r="AJ261" s="72"/>
      <c r="AK261" s="72"/>
      <c r="AL261" s="2"/>
      <c r="AM261" s="17" t="str">
        <f t="shared" si="22"/>
        <v/>
      </c>
      <c r="AN261" s="2"/>
      <c r="AO261" s="72"/>
      <c r="AP261" s="2"/>
      <c r="AQ261" s="2"/>
      <c r="AR261" s="17" t="str">
        <f t="shared" si="23"/>
        <v/>
      </c>
      <c r="AS261" s="2"/>
      <c r="AT261" s="72"/>
      <c r="AU261" s="2"/>
      <c r="AV261" s="2"/>
      <c r="AW261" s="2"/>
      <c r="AX261" s="19" t="str">
        <f>IF(OR(AU261="",AV261=""),"",INDEX(计分标准!$C$77:$E$81,MATCH(工作量统计!AU261,计分标准!$A$77:$A$81,0),MATCH(工作量统计!AV261,计分标准!$C$76:$E$76,0)))</f>
        <v/>
      </c>
      <c r="AY261" s="79" t="str">
        <f>IF(AW261="",AX261,AX261*INDEX(计分标准!$C$97:$I$101,MATCH(AU261,计分标准!$A$97:$A$101,0),MATCH(AW261,计分标准!$C$96:$I$96,0)))</f>
        <v/>
      </c>
      <c r="AZ261" s="17" t="str">
        <f t="shared" si="24"/>
        <v/>
      </c>
      <c r="BA261" s="38"/>
    </row>
    <row r="262" spans="1:53" s="4" customFormat="1" ht="21" customHeight="1">
      <c r="A262" s="2"/>
      <c r="B262" s="5"/>
      <c r="C262" s="2"/>
      <c r="D262" s="2"/>
      <c r="E262" s="2"/>
      <c r="F262" s="18" t="str">
        <f>IF(OR(D262="",E262=""),"",VLOOKUP(D262,计分标准!$A$2:$C$10,3,0)*VLOOKUP(E262,计分标准!$A$13:$C$19,3,0))</f>
        <v/>
      </c>
      <c r="G262" s="2"/>
      <c r="H262" s="72"/>
      <c r="I262" s="2"/>
      <c r="J262" s="2"/>
      <c r="K262" s="2"/>
      <c r="L262" s="19" t="str">
        <f>IF(OR(I262="",J262="",K262=""),"",VLOOKUP(I262,计分标准!$A$23:$C$31,3,0)*INDEX(计分标准!$B$35:$I$42,MATCH(工作量统计!J262,计分标准!$A$35:$A$42,0),MATCH(工作量统计!K262,计分标准!$B$34:$I$34,0))/100)</f>
        <v/>
      </c>
      <c r="M262" s="2"/>
      <c r="N262" s="2"/>
      <c r="O262" s="17" t="str">
        <f t="shared" si="19"/>
        <v/>
      </c>
      <c r="P262" s="17" t="str">
        <f t="shared" si="20"/>
        <v/>
      </c>
      <c r="Q262" s="59"/>
      <c r="R262" s="59"/>
      <c r="S262" s="72"/>
      <c r="T262" s="59"/>
      <c r="U262" s="59"/>
      <c r="V262" s="17" t="str">
        <f>IF(U262="","",VLOOKUP(U262,计分标准!$A$47:$C$55,3,0))</f>
        <v/>
      </c>
      <c r="W262" s="2"/>
      <c r="X262" s="2"/>
      <c r="Y262" s="72"/>
      <c r="Z262" s="2"/>
      <c r="AA262" s="2"/>
      <c r="AB262" s="2"/>
      <c r="AC262" s="78"/>
      <c r="AD262" s="78"/>
      <c r="AE262" s="44"/>
      <c r="AF262" s="17" t="str">
        <f>IF(OR(Z262="",AA262="",AB262=""),"",VLOOKUP(Z262,计分标准!$A$70:$B$73,2,0)*VLOOKUP(AA262,计分标准!$A$58:$C$61,3,0)*AB262/10)</f>
        <v/>
      </c>
      <c r="AG262" s="17" t="str">
        <f>IF(AC262="",AF262,VLOOKUP(AC262,计分标准!$A$64:$B$67,2,0)*AF262)</f>
        <v/>
      </c>
      <c r="AH262" s="17" t="str">
        <f t="shared" si="21"/>
        <v/>
      </c>
      <c r="AI262" s="2"/>
      <c r="AJ262" s="72"/>
      <c r="AK262" s="72"/>
      <c r="AL262" s="2"/>
      <c r="AM262" s="17" t="str">
        <f t="shared" si="22"/>
        <v/>
      </c>
      <c r="AN262" s="2"/>
      <c r="AO262" s="72"/>
      <c r="AP262" s="2"/>
      <c r="AQ262" s="2"/>
      <c r="AR262" s="17" t="str">
        <f t="shared" si="23"/>
        <v/>
      </c>
      <c r="AS262" s="2"/>
      <c r="AT262" s="72"/>
      <c r="AU262" s="2"/>
      <c r="AV262" s="2"/>
      <c r="AW262" s="2"/>
      <c r="AX262" s="19" t="str">
        <f>IF(OR(AU262="",AV262=""),"",INDEX(计分标准!$C$77:$E$81,MATCH(工作量统计!AU262,计分标准!$A$77:$A$81,0),MATCH(工作量统计!AV262,计分标准!$C$76:$E$76,0)))</f>
        <v/>
      </c>
      <c r="AY262" s="79" t="str">
        <f>IF(AW262="",AX262,AX262*INDEX(计分标准!$C$97:$I$101,MATCH(AU262,计分标准!$A$97:$A$101,0),MATCH(AW262,计分标准!$C$96:$I$96,0)))</f>
        <v/>
      </c>
      <c r="AZ262" s="17" t="str">
        <f t="shared" si="24"/>
        <v/>
      </c>
      <c r="BA262" s="38"/>
    </row>
    <row r="263" spans="1:53" s="4" customFormat="1" ht="21" customHeight="1">
      <c r="A263" s="2"/>
      <c r="B263" s="5"/>
      <c r="C263" s="2"/>
      <c r="D263" s="2"/>
      <c r="E263" s="2"/>
      <c r="F263" s="18" t="str">
        <f>IF(OR(D263="",E263=""),"",VLOOKUP(D263,计分标准!$A$2:$C$10,3,0)*VLOOKUP(E263,计分标准!$A$13:$C$19,3,0))</f>
        <v/>
      </c>
      <c r="G263" s="2"/>
      <c r="H263" s="72"/>
      <c r="I263" s="2"/>
      <c r="J263" s="2"/>
      <c r="K263" s="2"/>
      <c r="L263" s="19" t="str">
        <f>IF(OR(I263="",J263="",K263=""),"",VLOOKUP(I263,计分标准!$A$23:$C$31,3,0)*INDEX(计分标准!$B$35:$I$42,MATCH(工作量统计!J263,计分标准!$A$35:$A$42,0),MATCH(工作量统计!K263,计分标准!$B$34:$I$34,0))/100)</f>
        <v/>
      </c>
      <c r="M263" s="2"/>
      <c r="N263" s="2"/>
      <c r="O263" s="17" t="str">
        <f t="shared" ref="O263:O326" si="25">IF(M263="人文社会科学课题",N263,IF(M263="自然科学课题",N263/2,""))</f>
        <v/>
      </c>
      <c r="P263" s="17" t="str">
        <f t="shared" ref="P263:P326" si="26">IF(O263="",L263,IF(AND(O263="",L263=""),"",L263+O263))</f>
        <v/>
      </c>
      <c r="Q263" s="59"/>
      <c r="R263" s="59"/>
      <c r="S263" s="72"/>
      <c r="T263" s="59"/>
      <c r="U263" s="59"/>
      <c r="V263" s="17" t="str">
        <f>IF(U263="","",VLOOKUP(U263,计分标准!$A$47:$C$55,3,0))</f>
        <v/>
      </c>
      <c r="W263" s="2"/>
      <c r="X263" s="2"/>
      <c r="Y263" s="72"/>
      <c r="Z263" s="2"/>
      <c r="AA263" s="2"/>
      <c r="AB263" s="2"/>
      <c r="AC263" s="78"/>
      <c r="AD263" s="78"/>
      <c r="AE263" s="44"/>
      <c r="AF263" s="17" t="str">
        <f>IF(OR(Z263="",AA263="",AB263=""),"",VLOOKUP(Z263,计分标准!$A$70:$B$73,2,0)*VLOOKUP(AA263,计分标准!$A$58:$C$61,3,0)*AB263/10)</f>
        <v/>
      </c>
      <c r="AG263" s="17" t="str">
        <f>IF(AC263="",AF263,VLOOKUP(AC263,计分标准!$A$64:$B$67,2,0)*AF263)</f>
        <v/>
      </c>
      <c r="AH263" s="17" t="str">
        <f t="shared" ref="AH263:AH326" si="27">IF(OR(Z263="",AA263="",AB263=""),"",IF(AD263="BZ1",20+AG263*AE263/AB263,IF(AD263="BZ2",AG263*AE263/AB263,IF(AD263="BZ3",AG263*80%,IF(AD263="BZ4",AG263*20%,AG263)))))</f>
        <v/>
      </c>
      <c r="AI263" s="2"/>
      <c r="AJ263" s="72"/>
      <c r="AK263" s="72"/>
      <c r="AL263" s="2"/>
      <c r="AM263" s="17" t="str">
        <f t="shared" ref="AM263:AM326" si="28">IF(AL263="JD1",120,IF(AL263="JD2",40,IF(AL263="JD3",20,"")))</f>
        <v/>
      </c>
      <c r="AN263" s="2"/>
      <c r="AO263" s="72"/>
      <c r="AP263" s="2"/>
      <c r="AQ263" s="2"/>
      <c r="AR263" s="17" t="str">
        <f t="shared" ref="AR263:AR326" si="29">IF(AP263="JZ1",AQ263*30,IF(AP263="JZ2",AQ263*20,""))</f>
        <v/>
      </c>
      <c r="AS263" s="2"/>
      <c r="AT263" s="72"/>
      <c r="AU263" s="2"/>
      <c r="AV263" s="2"/>
      <c r="AW263" s="2"/>
      <c r="AX263" s="19" t="str">
        <f>IF(OR(AU263="",AV263=""),"",INDEX(计分标准!$C$77:$E$81,MATCH(工作量统计!AU263,计分标准!$A$77:$A$81,0),MATCH(工作量统计!AV263,计分标准!$C$76:$E$76,0)))</f>
        <v/>
      </c>
      <c r="AY263" s="79" t="str">
        <f>IF(AW263="",AX263,AX263*INDEX(计分标准!$C$97:$I$101,MATCH(AU263,计分标准!$A$97:$A$101,0),MATCH(AW263,计分标准!$C$96:$I$96,0)))</f>
        <v/>
      </c>
      <c r="AZ263" s="17" t="str">
        <f t="shared" ref="AZ263:AZ326" si="30">IF(SUM(AR263,AY263,AM263,AH263,V263,P263)=0,"",SUM(AR263,AY263,AM263,AH263,V263,P263))</f>
        <v/>
      </c>
      <c r="BA263" s="38"/>
    </row>
    <row r="264" spans="1:53" s="4" customFormat="1" ht="21" customHeight="1">
      <c r="A264" s="2"/>
      <c r="B264" s="5"/>
      <c r="C264" s="2"/>
      <c r="D264" s="2"/>
      <c r="E264" s="2"/>
      <c r="F264" s="18" t="str">
        <f>IF(OR(D264="",E264=""),"",VLOOKUP(D264,计分标准!$A$2:$C$10,3,0)*VLOOKUP(E264,计分标准!$A$13:$C$19,3,0))</f>
        <v/>
      </c>
      <c r="G264" s="2"/>
      <c r="H264" s="72"/>
      <c r="I264" s="2"/>
      <c r="J264" s="2"/>
      <c r="K264" s="2"/>
      <c r="L264" s="19" t="str">
        <f>IF(OR(I264="",J264="",K264=""),"",VLOOKUP(I264,计分标准!$A$23:$C$31,3,0)*INDEX(计分标准!$B$35:$I$42,MATCH(工作量统计!J264,计分标准!$A$35:$A$42,0),MATCH(工作量统计!K264,计分标准!$B$34:$I$34,0))/100)</f>
        <v/>
      </c>
      <c r="M264" s="2"/>
      <c r="N264" s="2"/>
      <c r="O264" s="17" t="str">
        <f t="shared" si="25"/>
        <v/>
      </c>
      <c r="P264" s="17" t="str">
        <f t="shared" si="26"/>
        <v/>
      </c>
      <c r="Q264" s="59"/>
      <c r="R264" s="59"/>
      <c r="S264" s="72"/>
      <c r="T264" s="59"/>
      <c r="U264" s="59"/>
      <c r="V264" s="17" t="str">
        <f>IF(U264="","",VLOOKUP(U264,计分标准!$A$47:$C$55,3,0))</f>
        <v/>
      </c>
      <c r="W264" s="2"/>
      <c r="X264" s="2"/>
      <c r="Y264" s="72"/>
      <c r="Z264" s="2"/>
      <c r="AA264" s="2"/>
      <c r="AB264" s="2"/>
      <c r="AC264" s="78"/>
      <c r="AD264" s="78"/>
      <c r="AE264" s="44"/>
      <c r="AF264" s="17" t="str">
        <f>IF(OR(Z264="",AA264="",AB264=""),"",VLOOKUP(Z264,计分标准!$A$70:$B$73,2,0)*VLOOKUP(AA264,计分标准!$A$58:$C$61,3,0)*AB264/10)</f>
        <v/>
      </c>
      <c r="AG264" s="17" t="str">
        <f>IF(AC264="",AF264,VLOOKUP(AC264,计分标准!$A$64:$B$67,2,0)*AF264)</f>
        <v/>
      </c>
      <c r="AH264" s="17" t="str">
        <f t="shared" si="27"/>
        <v/>
      </c>
      <c r="AI264" s="2"/>
      <c r="AJ264" s="72"/>
      <c r="AK264" s="72"/>
      <c r="AL264" s="2"/>
      <c r="AM264" s="17" t="str">
        <f t="shared" si="28"/>
        <v/>
      </c>
      <c r="AN264" s="2"/>
      <c r="AO264" s="72"/>
      <c r="AP264" s="2"/>
      <c r="AQ264" s="2"/>
      <c r="AR264" s="17" t="str">
        <f t="shared" si="29"/>
        <v/>
      </c>
      <c r="AS264" s="2"/>
      <c r="AT264" s="72"/>
      <c r="AU264" s="2"/>
      <c r="AV264" s="2"/>
      <c r="AW264" s="2"/>
      <c r="AX264" s="19" t="str">
        <f>IF(OR(AU264="",AV264=""),"",INDEX(计分标准!$C$77:$E$81,MATCH(工作量统计!AU264,计分标准!$A$77:$A$81,0),MATCH(工作量统计!AV264,计分标准!$C$76:$E$76,0)))</f>
        <v/>
      </c>
      <c r="AY264" s="79" t="str">
        <f>IF(AW264="",AX264,AX264*INDEX(计分标准!$C$97:$I$101,MATCH(AU264,计分标准!$A$97:$A$101,0),MATCH(AW264,计分标准!$C$96:$I$96,0)))</f>
        <v/>
      </c>
      <c r="AZ264" s="17" t="str">
        <f t="shared" si="30"/>
        <v/>
      </c>
      <c r="BA264" s="38"/>
    </row>
    <row r="265" spans="1:53" s="4" customFormat="1" ht="21" customHeight="1">
      <c r="A265" s="2"/>
      <c r="B265" s="5"/>
      <c r="C265" s="2"/>
      <c r="D265" s="2"/>
      <c r="E265" s="2"/>
      <c r="F265" s="18" t="str">
        <f>IF(OR(D265="",E265=""),"",VLOOKUP(D265,计分标准!$A$2:$C$10,3,0)*VLOOKUP(E265,计分标准!$A$13:$C$19,3,0))</f>
        <v/>
      </c>
      <c r="G265" s="2"/>
      <c r="H265" s="72"/>
      <c r="I265" s="2"/>
      <c r="J265" s="2"/>
      <c r="K265" s="2"/>
      <c r="L265" s="19" t="str">
        <f>IF(OR(I265="",J265="",K265=""),"",VLOOKUP(I265,计分标准!$A$23:$C$31,3,0)*INDEX(计分标准!$B$35:$I$42,MATCH(工作量统计!J265,计分标准!$A$35:$A$42,0),MATCH(工作量统计!K265,计分标准!$B$34:$I$34,0))/100)</f>
        <v/>
      </c>
      <c r="M265" s="2"/>
      <c r="N265" s="2"/>
      <c r="O265" s="17" t="str">
        <f t="shared" si="25"/>
        <v/>
      </c>
      <c r="P265" s="17" t="str">
        <f t="shared" si="26"/>
        <v/>
      </c>
      <c r="Q265" s="59"/>
      <c r="R265" s="59"/>
      <c r="S265" s="72"/>
      <c r="T265" s="59"/>
      <c r="U265" s="59"/>
      <c r="V265" s="17" t="str">
        <f>IF(U265="","",VLOOKUP(U265,计分标准!$A$47:$C$55,3,0))</f>
        <v/>
      </c>
      <c r="W265" s="2"/>
      <c r="X265" s="2"/>
      <c r="Y265" s="72"/>
      <c r="Z265" s="2"/>
      <c r="AA265" s="2"/>
      <c r="AB265" s="2"/>
      <c r="AC265" s="78"/>
      <c r="AD265" s="78"/>
      <c r="AE265" s="44"/>
      <c r="AF265" s="17" t="str">
        <f>IF(OR(Z265="",AA265="",AB265=""),"",VLOOKUP(Z265,计分标准!$A$70:$B$73,2,0)*VLOOKUP(AA265,计分标准!$A$58:$C$61,3,0)*AB265/10)</f>
        <v/>
      </c>
      <c r="AG265" s="17" t="str">
        <f>IF(AC265="",AF265,VLOOKUP(AC265,计分标准!$A$64:$B$67,2,0)*AF265)</f>
        <v/>
      </c>
      <c r="AH265" s="17" t="str">
        <f t="shared" si="27"/>
        <v/>
      </c>
      <c r="AI265" s="2"/>
      <c r="AJ265" s="72"/>
      <c r="AK265" s="72"/>
      <c r="AL265" s="2"/>
      <c r="AM265" s="17" t="str">
        <f t="shared" si="28"/>
        <v/>
      </c>
      <c r="AN265" s="2"/>
      <c r="AO265" s="72"/>
      <c r="AP265" s="2"/>
      <c r="AQ265" s="2"/>
      <c r="AR265" s="17" t="str">
        <f t="shared" si="29"/>
        <v/>
      </c>
      <c r="AS265" s="2"/>
      <c r="AT265" s="72"/>
      <c r="AU265" s="2"/>
      <c r="AV265" s="2"/>
      <c r="AW265" s="2"/>
      <c r="AX265" s="19" t="str">
        <f>IF(OR(AU265="",AV265=""),"",INDEX(计分标准!$C$77:$E$81,MATCH(工作量统计!AU265,计分标准!$A$77:$A$81,0),MATCH(工作量统计!AV265,计分标准!$C$76:$E$76,0)))</f>
        <v/>
      </c>
      <c r="AY265" s="79" t="str">
        <f>IF(AW265="",AX265,AX265*INDEX(计分标准!$C$97:$I$101,MATCH(AU265,计分标准!$A$97:$A$101,0),MATCH(AW265,计分标准!$C$96:$I$96,0)))</f>
        <v/>
      </c>
      <c r="AZ265" s="17" t="str">
        <f t="shared" si="30"/>
        <v/>
      </c>
      <c r="BA265" s="38"/>
    </row>
    <row r="266" spans="1:53" s="4" customFormat="1" ht="21" customHeight="1">
      <c r="A266" s="2"/>
      <c r="B266" s="5"/>
      <c r="C266" s="2"/>
      <c r="D266" s="2"/>
      <c r="E266" s="2"/>
      <c r="F266" s="18" t="str">
        <f>IF(OR(D266="",E266=""),"",VLOOKUP(D266,计分标准!$A$2:$C$10,3,0)*VLOOKUP(E266,计分标准!$A$13:$C$19,3,0))</f>
        <v/>
      </c>
      <c r="G266" s="2"/>
      <c r="H266" s="72"/>
      <c r="I266" s="2"/>
      <c r="J266" s="2"/>
      <c r="K266" s="2"/>
      <c r="L266" s="19" t="str">
        <f>IF(OR(I266="",J266="",K266=""),"",VLOOKUP(I266,计分标准!$A$23:$C$31,3,0)*INDEX(计分标准!$B$35:$I$42,MATCH(工作量统计!J266,计分标准!$A$35:$A$42,0),MATCH(工作量统计!K266,计分标准!$B$34:$I$34,0))/100)</f>
        <v/>
      </c>
      <c r="M266" s="2"/>
      <c r="N266" s="2"/>
      <c r="O266" s="17" t="str">
        <f t="shared" si="25"/>
        <v/>
      </c>
      <c r="P266" s="17" t="str">
        <f t="shared" si="26"/>
        <v/>
      </c>
      <c r="Q266" s="59"/>
      <c r="R266" s="59"/>
      <c r="S266" s="72"/>
      <c r="T266" s="59"/>
      <c r="U266" s="59"/>
      <c r="V266" s="17" t="str">
        <f>IF(U266="","",VLOOKUP(U266,计分标准!$A$47:$C$55,3,0))</f>
        <v/>
      </c>
      <c r="W266" s="2"/>
      <c r="X266" s="2"/>
      <c r="Y266" s="72"/>
      <c r="Z266" s="2"/>
      <c r="AA266" s="2"/>
      <c r="AB266" s="2"/>
      <c r="AC266" s="78"/>
      <c r="AD266" s="78"/>
      <c r="AE266" s="44"/>
      <c r="AF266" s="17" t="str">
        <f>IF(OR(Z266="",AA266="",AB266=""),"",VLOOKUP(Z266,计分标准!$A$70:$B$73,2,0)*VLOOKUP(AA266,计分标准!$A$58:$C$61,3,0)*AB266/10)</f>
        <v/>
      </c>
      <c r="AG266" s="17" t="str">
        <f>IF(AC266="",AF266,VLOOKUP(AC266,计分标准!$A$64:$B$67,2,0)*AF266)</f>
        <v/>
      </c>
      <c r="AH266" s="17" t="str">
        <f t="shared" si="27"/>
        <v/>
      </c>
      <c r="AI266" s="2"/>
      <c r="AJ266" s="72"/>
      <c r="AK266" s="72"/>
      <c r="AL266" s="2"/>
      <c r="AM266" s="17" t="str">
        <f t="shared" si="28"/>
        <v/>
      </c>
      <c r="AN266" s="2"/>
      <c r="AO266" s="72"/>
      <c r="AP266" s="2"/>
      <c r="AQ266" s="2"/>
      <c r="AR266" s="17" t="str">
        <f t="shared" si="29"/>
        <v/>
      </c>
      <c r="AS266" s="2"/>
      <c r="AT266" s="72"/>
      <c r="AU266" s="2"/>
      <c r="AV266" s="2"/>
      <c r="AW266" s="2"/>
      <c r="AX266" s="19" t="str">
        <f>IF(OR(AU266="",AV266=""),"",INDEX(计分标准!$C$77:$E$81,MATCH(工作量统计!AU266,计分标准!$A$77:$A$81,0),MATCH(工作量统计!AV266,计分标准!$C$76:$E$76,0)))</f>
        <v/>
      </c>
      <c r="AY266" s="79" t="str">
        <f>IF(AW266="",AX266,AX266*INDEX(计分标准!$C$97:$I$101,MATCH(AU266,计分标准!$A$97:$A$101,0),MATCH(AW266,计分标准!$C$96:$I$96,0)))</f>
        <v/>
      </c>
      <c r="AZ266" s="17" t="str">
        <f t="shared" si="30"/>
        <v/>
      </c>
      <c r="BA266" s="38"/>
    </row>
    <row r="267" spans="1:53" s="4" customFormat="1" ht="21" customHeight="1">
      <c r="A267" s="2"/>
      <c r="B267" s="5"/>
      <c r="C267" s="2"/>
      <c r="D267" s="2"/>
      <c r="E267" s="2"/>
      <c r="F267" s="18" t="str">
        <f>IF(OR(D267="",E267=""),"",VLOOKUP(D267,计分标准!$A$2:$C$10,3,0)*VLOOKUP(E267,计分标准!$A$13:$C$19,3,0))</f>
        <v/>
      </c>
      <c r="G267" s="2"/>
      <c r="H267" s="72"/>
      <c r="I267" s="2"/>
      <c r="J267" s="2"/>
      <c r="K267" s="2"/>
      <c r="L267" s="19" t="str">
        <f>IF(OR(I267="",J267="",K267=""),"",VLOOKUP(I267,计分标准!$A$23:$C$31,3,0)*INDEX(计分标准!$B$35:$I$42,MATCH(工作量统计!J267,计分标准!$A$35:$A$42,0),MATCH(工作量统计!K267,计分标准!$B$34:$I$34,0))/100)</f>
        <v/>
      </c>
      <c r="M267" s="2"/>
      <c r="N267" s="2"/>
      <c r="O267" s="17" t="str">
        <f t="shared" si="25"/>
        <v/>
      </c>
      <c r="P267" s="17" t="str">
        <f t="shared" si="26"/>
        <v/>
      </c>
      <c r="Q267" s="59"/>
      <c r="R267" s="59"/>
      <c r="S267" s="72"/>
      <c r="T267" s="59"/>
      <c r="U267" s="59"/>
      <c r="V267" s="17" t="str">
        <f>IF(U267="","",VLOOKUP(U267,计分标准!$A$47:$C$55,3,0))</f>
        <v/>
      </c>
      <c r="W267" s="2"/>
      <c r="X267" s="2"/>
      <c r="Y267" s="72"/>
      <c r="Z267" s="2"/>
      <c r="AA267" s="2"/>
      <c r="AB267" s="2"/>
      <c r="AC267" s="78"/>
      <c r="AD267" s="78"/>
      <c r="AE267" s="44"/>
      <c r="AF267" s="17" t="str">
        <f>IF(OR(Z267="",AA267="",AB267=""),"",VLOOKUP(Z267,计分标准!$A$70:$B$73,2,0)*VLOOKUP(AA267,计分标准!$A$58:$C$61,3,0)*AB267/10)</f>
        <v/>
      </c>
      <c r="AG267" s="17" t="str">
        <f>IF(AC267="",AF267,VLOOKUP(AC267,计分标准!$A$64:$B$67,2,0)*AF267)</f>
        <v/>
      </c>
      <c r="AH267" s="17" t="str">
        <f t="shared" si="27"/>
        <v/>
      </c>
      <c r="AI267" s="2"/>
      <c r="AJ267" s="72"/>
      <c r="AK267" s="72"/>
      <c r="AL267" s="2"/>
      <c r="AM267" s="17" t="str">
        <f t="shared" si="28"/>
        <v/>
      </c>
      <c r="AN267" s="2"/>
      <c r="AO267" s="72"/>
      <c r="AP267" s="2"/>
      <c r="AQ267" s="2"/>
      <c r="AR267" s="17" t="str">
        <f t="shared" si="29"/>
        <v/>
      </c>
      <c r="AS267" s="2"/>
      <c r="AT267" s="72"/>
      <c r="AU267" s="2"/>
      <c r="AV267" s="2"/>
      <c r="AW267" s="2"/>
      <c r="AX267" s="19" t="str">
        <f>IF(OR(AU267="",AV267=""),"",INDEX(计分标准!$C$77:$E$81,MATCH(工作量统计!AU267,计分标准!$A$77:$A$81,0),MATCH(工作量统计!AV267,计分标准!$C$76:$E$76,0)))</f>
        <v/>
      </c>
      <c r="AY267" s="79" t="str">
        <f>IF(AW267="",AX267,AX267*INDEX(计分标准!$C$97:$I$101,MATCH(AU267,计分标准!$A$97:$A$101,0),MATCH(AW267,计分标准!$C$96:$I$96,0)))</f>
        <v/>
      </c>
      <c r="AZ267" s="17" t="str">
        <f t="shared" si="30"/>
        <v/>
      </c>
      <c r="BA267" s="38"/>
    </row>
    <row r="268" spans="1:53" s="4" customFormat="1" ht="21" customHeight="1">
      <c r="A268" s="2"/>
      <c r="B268" s="5"/>
      <c r="C268" s="2"/>
      <c r="D268" s="2"/>
      <c r="E268" s="2"/>
      <c r="F268" s="18" t="str">
        <f>IF(OR(D268="",E268=""),"",VLOOKUP(D268,计分标准!$A$2:$C$10,3,0)*VLOOKUP(E268,计分标准!$A$13:$C$19,3,0))</f>
        <v/>
      </c>
      <c r="G268" s="2"/>
      <c r="H268" s="72"/>
      <c r="I268" s="2"/>
      <c r="J268" s="2"/>
      <c r="K268" s="2"/>
      <c r="L268" s="19" t="str">
        <f>IF(OR(I268="",J268="",K268=""),"",VLOOKUP(I268,计分标准!$A$23:$C$31,3,0)*INDEX(计分标准!$B$35:$I$42,MATCH(工作量统计!J268,计分标准!$A$35:$A$42,0),MATCH(工作量统计!K268,计分标准!$B$34:$I$34,0))/100)</f>
        <v/>
      </c>
      <c r="M268" s="2"/>
      <c r="N268" s="2"/>
      <c r="O268" s="17" t="str">
        <f t="shared" si="25"/>
        <v/>
      </c>
      <c r="P268" s="17" t="str">
        <f t="shared" si="26"/>
        <v/>
      </c>
      <c r="Q268" s="59"/>
      <c r="R268" s="59"/>
      <c r="S268" s="72"/>
      <c r="T268" s="59"/>
      <c r="U268" s="59"/>
      <c r="V268" s="17" t="str">
        <f>IF(U268="","",VLOOKUP(U268,计分标准!$A$47:$C$55,3,0))</f>
        <v/>
      </c>
      <c r="W268" s="2"/>
      <c r="X268" s="2"/>
      <c r="Y268" s="72"/>
      <c r="Z268" s="2"/>
      <c r="AA268" s="2"/>
      <c r="AB268" s="2"/>
      <c r="AC268" s="78"/>
      <c r="AD268" s="78"/>
      <c r="AE268" s="44"/>
      <c r="AF268" s="17" t="str">
        <f>IF(OR(Z268="",AA268="",AB268=""),"",VLOOKUP(Z268,计分标准!$A$70:$B$73,2,0)*VLOOKUP(AA268,计分标准!$A$58:$C$61,3,0)*AB268/10)</f>
        <v/>
      </c>
      <c r="AG268" s="17" t="str">
        <f>IF(AC268="",AF268,VLOOKUP(AC268,计分标准!$A$64:$B$67,2,0)*AF268)</f>
        <v/>
      </c>
      <c r="AH268" s="17" t="str">
        <f t="shared" si="27"/>
        <v/>
      </c>
      <c r="AI268" s="2"/>
      <c r="AJ268" s="72"/>
      <c r="AK268" s="72"/>
      <c r="AL268" s="2"/>
      <c r="AM268" s="17" t="str">
        <f t="shared" si="28"/>
        <v/>
      </c>
      <c r="AN268" s="2"/>
      <c r="AO268" s="72"/>
      <c r="AP268" s="2"/>
      <c r="AQ268" s="2"/>
      <c r="AR268" s="17" t="str">
        <f t="shared" si="29"/>
        <v/>
      </c>
      <c r="AS268" s="2"/>
      <c r="AT268" s="72"/>
      <c r="AU268" s="2"/>
      <c r="AV268" s="2"/>
      <c r="AW268" s="2"/>
      <c r="AX268" s="19" t="str">
        <f>IF(OR(AU268="",AV268=""),"",INDEX(计分标准!$C$77:$E$81,MATCH(工作量统计!AU268,计分标准!$A$77:$A$81,0),MATCH(工作量统计!AV268,计分标准!$C$76:$E$76,0)))</f>
        <v/>
      </c>
      <c r="AY268" s="79" t="str">
        <f>IF(AW268="",AX268,AX268*INDEX(计分标准!$C$97:$I$101,MATCH(AU268,计分标准!$A$97:$A$101,0),MATCH(AW268,计分标准!$C$96:$I$96,0)))</f>
        <v/>
      </c>
      <c r="AZ268" s="17" t="str">
        <f t="shared" si="30"/>
        <v/>
      </c>
      <c r="BA268" s="38"/>
    </row>
    <row r="269" spans="1:53" s="4" customFormat="1" ht="21" customHeight="1">
      <c r="A269" s="2"/>
      <c r="B269" s="5"/>
      <c r="C269" s="2"/>
      <c r="D269" s="2"/>
      <c r="E269" s="2"/>
      <c r="F269" s="18" t="str">
        <f>IF(OR(D269="",E269=""),"",VLOOKUP(D269,计分标准!$A$2:$C$10,3,0)*VLOOKUP(E269,计分标准!$A$13:$C$19,3,0))</f>
        <v/>
      </c>
      <c r="G269" s="2"/>
      <c r="H269" s="72"/>
      <c r="I269" s="2"/>
      <c r="J269" s="2"/>
      <c r="K269" s="2"/>
      <c r="L269" s="19" t="str">
        <f>IF(OR(I269="",J269="",K269=""),"",VLOOKUP(I269,计分标准!$A$23:$C$31,3,0)*INDEX(计分标准!$B$35:$I$42,MATCH(工作量统计!J269,计分标准!$A$35:$A$42,0),MATCH(工作量统计!K269,计分标准!$B$34:$I$34,0))/100)</f>
        <v/>
      </c>
      <c r="M269" s="2"/>
      <c r="N269" s="2"/>
      <c r="O269" s="17" t="str">
        <f t="shared" si="25"/>
        <v/>
      </c>
      <c r="P269" s="17" t="str">
        <f t="shared" si="26"/>
        <v/>
      </c>
      <c r="Q269" s="59"/>
      <c r="R269" s="59"/>
      <c r="S269" s="72"/>
      <c r="T269" s="59"/>
      <c r="U269" s="59"/>
      <c r="V269" s="17" t="str">
        <f>IF(U269="","",VLOOKUP(U269,计分标准!$A$47:$C$55,3,0))</f>
        <v/>
      </c>
      <c r="W269" s="2"/>
      <c r="X269" s="2"/>
      <c r="Y269" s="72"/>
      <c r="Z269" s="2"/>
      <c r="AA269" s="2"/>
      <c r="AB269" s="2"/>
      <c r="AC269" s="78"/>
      <c r="AD269" s="78"/>
      <c r="AE269" s="44"/>
      <c r="AF269" s="17" t="str">
        <f>IF(OR(Z269="",AA269="",AB269=""),"",VLOOKUP(Z269,计分标准!$A$70:$B$73,2,0)*VLOOKUP(AA269,计分标准!$A$58:$C$61,3,0)*AB269/10)</f>
        <v/>
      </c>
      <c r="AG269" s="17" t="str">
        <f>IF(AC269="",AF269,VLOOKUP(AC269,计分标准!$A$64:$B$67,2,0)*AF269)</f>
        <v/>
      </c>
      <c r="AH269" s="17" t="str">
        <f t="shared" si="27"/>
        <v/>
      </c>
      <c r="AI269" s="2"/>
      <c r="AJ269" s="72"/>
      <c r="AK269" s="72"/>
      <c r="AL269" s="2"/>
      <c r="AM269" s="17" t="str">
        <f t="shared" si="28"/>
        <v/>
      </c>
      <c r="AN269" s="2"/>
      <c r="AO269" s="72"/>
      <c r="AP269" s="2"/>
      <c r="AQ269" s="2"/>
      <c r="AR269" s="17" t="str">
        <f t="shared" si="29"/>
        <v/>
      </c>
      <c r="AS269" s="2"/>
      <c r="AT269" s="72"/>
      <c r="AU269" s="2"/>
      <c r="AV269" s="2"/>
      <c r="AW269" s="2"/>
      <c r="AX269" s="19" t="str">
        <f>IF(OR(AU269="",AV269=""),"",INDEX(计分标准!$C$77:$E$81,MATCH(工作量统计!AU269,计分标准!$A$77:$A$81,0),MATCH(工作量统计!AV269,计分标准!$C$76:$E$76,0)))</f>
        <v/>
      </c>
      <c r="AY269" s="79" t="str">
        <f>IF(AW269="",AX269,AX269*INDEX(计分标准!$C$97:$I$101,MATCH(AU269,计分标准!$A$97:$A$101,0),MATCH(AW269,计分标准!$C$96:$I$96,0)))</f>
        <v/>
      </c>
      <c r="AZ269" s="17" t="str">
        <f t="shared" si="30"/>
        <v/>
      </c>
      <c r="BA269" s="38"/>
    </row>
    <row r="270" spans="1:53" s="4" customFormat="1" ht="21" customHeight="1">
      <c r="A270" s="2"/>
      <c r="B270" s="5"/>
      <c r="C270" s="2"/>
      <c r="D270" s="2"/>
      <c r="E270" s="2"/>
      <c r="F270" s="18" t="str">
        <f>IF(OR(D270="",E270=""),"",VLOOKUP(D270,计分标准!$A$2:$C$10,3,0)*VLOOKUP(E270,计分标准!$A$13:$C$19,3,0))</f>
        <v/>
      </c>
      <c r="G270" s="2"/>
      <c r="H270" s="72"/>
      <c r="I270" s="2"/>
      <c r="J270" s="2"/>
      <c r="K270" s="2"/>
      <c r="L270" s="19" t="str">
        <f>IF(OR(I270="",J270="",K270=""),"",VLOOKUP(I270,计分标准!$A$23:$C$31,3,0)*INDEX(计分标准!$B$35:$I$42,MATCH(工作量统计!J270,计分标准!$A$35:$A$42,0),MATCH(工作量统计!K270,计分标准!$B$34:$I$34,0))/100)</f>
        <v/>
      </c>
      <c r="M270" s="2"/>
      <c r="N270" s="2"/>
      <c r="O270" s="17" t="str">
        <f t="shared" si="25"/>
        <v/>
      </c>
      <c r="P270" s="17" t="str">
        <f t="shared" si="26"/>
        <v/>
      </c>
      <c r="Q270" s="59"/>
      <c r="R270" s="59"/>
      <c r="S270" s="72"/>
      <c r="T270" s="59"/>
      <c r="U270" s="59"/>
      <c r="V270" s="17" t="str">
        <f>IF(U270="","",VLOOKUP(U270,计分标准!$A$47:$C$55,3,0))</f>
        <v/>
      </c>
      <c r="W270" s="2"/>
      <c r="X270" s="2"/>
      <c r="Y270" s="72"/>
      <c r="Z270" s="2"/>
      <c r="AA270" s="2"/>
      <c r="AB270" s="2"/>
      <c r="AC270" s="78"/>
      <c r="AD270" s="78"/>
      <c r="AE270" s="44"/>
      <c r="AF270" s="17" t="str">
        <f>IF(OR(Z270="",AA270="",AB270=""),"",VLOOKUP(Z270,计分标准!$A$70:$B$73,2,0)*VLOOKUP(AA270,计分标准!$A$58:$C$61,3,0)*AB270/10)</f>
        <v/>
      </c>
      <c r="AG270" s="17" t="str">
        <f>IF(AC270="",AF270,VLOOKUP(AC270,计分标准!$A$64:$B$67,2,0)*AF270)</f>
        <v/>
      </c>
      <c r="AH270" s="17" t="str">
        <f t="shared" si="27"/>
        <v/>
      </c>
      <c r="AI270" s="2"/>
      <c r="AJ270" s="72"/>
      <c r="AK270" s="72"/>
      <c r="AL270" s="2"/>
      <c r="AM270" s="17" t="str">
        <f t="shared" si="28"/>
        <v/>
      </c>
      <c r="AN270" s="2"/>
      <c r="AO270" s="72"/>
      <c r="AP270" s="2"/>
      <c r="AQ270" s="2"/>
      <c r="AR270" s="17" t="str">
        <f t="shared" si="29"/>
        <v/>
      </c>
      <c r="AS270" s="2"/>
      <c r="AT270" s="72"/>
      <c r="AU270" s="2"/>
      <c r="AV270" s="2"/>
      <c r="AW270" s="2"/>
      <c r="AX270" s="19" t="str">
        <f>IF(OR(AU270="",AV270=""),"",INDEX(计分标准!$C$77:$E$81,MATCH(工作量统计!AU270,计分标准!$A$77:$A$81,0),MATCH(工作量统计!AV270,计分标准!$C$76:$E$76,0)))</f>
        <v/>
      </c>
      <c r="AY270" s="79" t="str">
        <f>IF(AW270="",AX270,AX270*INDEX(计分标准!$C$97:$I$101,MATCH(AU270,计分标准!$A$97:$A$101,0),MATCH(AW270,计分标准!$C$96:$I$96,0)))</f>
        <v/>
      </c>
      <c r="AZ270" s="17" t="str">
        <f t="shared" si="30"/>
        <v/>
      </c>
      <c r="BA270" s="38"/>
    </row>
    <row r="271" spans="1:53" s="4" customFormat="1" ht="21" customHeight="1">
      <c r="A271" s="2"/>
      <c r="B271" s="5"/>
      <c r="C271" s="2"/>
      <c r="D271" s="2"/>
      <c r="E271" s="2"/>
      <c r="F271" s="18" t="str">
        <f>IF(OR(D271="",E271=""),"",VLOOKUP(D271,计分标准!$A$2:$C$10,3,0)*VLOOKUP(E271,计分标准!$A$13:$C$19,3,0))</f>
        <v/>
      </c>
      <c r="G271" s="2"/>
      <c r="H271" s="72"/>
      <c r="I271" s="2"/>
      <c r="J271" s="2"/>
      <c r="K271" s="2"/>
      <c r="L271" s="19" t="str">
        <f>IF(OR(I271="",J271="",K271=""),"",VLOOKUP(I271,计分标准!$A$23:$C$31,3,0)*INDEX(计分标准!$B$35:$I$42,MATCH(工作量统计!J271,计分标准!$A$35:$A$42,0),MATCH(工作量统计!K271,计分标准!$B$34:$I$34,0))/100)</f>
        <v/>
      </c>
      <c r="M271" s="2"/>
      <c r="N271" s="2"/>
      <c r="O271" s="17" t="str">
        <f t="shared" si="25"/>
        <v/>
      </c>
      <c r="P271" s="17" t="str">
        <f t="shared" si="26"/>
        <v/>
      </c>
      <c r="Q271" s="59"/>
      <c r="R271" s="59"/>
      <c r="S271" s="72"/>
      <c r="T271" s="59"/>
      <c r="U271" s="59"/>
      <c r="V271" s="17" t="str">
        <f>IF(U271="","",VLOOKUP(U271,计分标准!$A$47:$C$55,3,0))</f>
        <v/>
      </c>
      <c r="W271" s="2"/>
      <c r="X271" s="2"/>
      <c r="Y271" s="72"/>
      <c r="Z271" s="2"/>
      <c r="AA271" s="2"/>
      <c r="AB271" s="2"/>
      <c r="AC271" s="78"/>
      <c r="AD271" s="78"/>
      <c r="AE271" s="44"/>
      <c r="AF271" s="17" t="str">
        <f>IF(OR(Z271="",AA271="",AB271=""),"",VLOOKUP(Z271,计分标准!$A$70:$B$73,2,0)*VLOOKUP(AA271,计分标准!$A$58:$C$61,3,0)*AB271/10)</f>
        <v/>
      </c>
      <c r="AG271" s="17" t="str">
        <f>IF(AC271="",AF271,VLOOKUP(AC271,计分标准!$A$64:$B$67,2,0)*AF271)</f>
        <v/>
      </c>
      <c r="AH271" s="17" t="str">
        <f t="shared" si="27"/>
        <v/>
      </c>
      <c r="AI271" s="2"/>
      <c r="AJ271" s="72"/>
      <c r="AK271" s="72"/>
      <c r="AL271" s="2"/>
      <c r="AM271" s="17" t="str">
        <f t="shared" si="28"/>
        <v/>
      </c>
      <c r="AN271" s="2"/>
      <c r="AO271" s="72"/>
      <c r="AP271" s="2"/>
      <c r="AQ271" s="2"/>
      <c r="AR271" s="17" t="str">
        <f t="shared" si="29"/>
        <v/>
      </c>
      <c r="AS271" s="2"/>
      <c r="AT271" s="72"/>
      <c r="AU271" s="2"/>
      <c r="AV271" s="2"/>
      <c r="AW271" s="2"/>
      <c r="AX271" s="19" t="str">
        <f>IF(OR(AU271="",AV271=""),"",INDEX(计分标准!$C$77:$E$81,MATCH(工作量统计!AU271,计分标准!$A$77:$A$81,0),MATCH(工作量统计!AV271,计分标准!$C$76:$E$76,0)))</f>
        <v/>
      </c>
      <c r="AY271" s="79" t="str">
        <f>IF(AW271="",AX271,AX271*INDEX(计分标准!$C$97:$I$101,MATCH(AU271,计分标准!$A$97:$A$101,0),MATCH(AW271,计分标准!$C$96:$I$96,0)))</f>
        <v/>
      </c>
      <c r="AZ271" s="17" t="str">
        <f t="shared" si="30"/>
        <v/>
      </c>
      <c r="BA271" s="38"/>
    </row>
    <row r="272" spans="1:53" s="4" customFormat="1" ht="21" customHeight="1">
      <c r="A272" s="2"/>
      <c r="B272" s="5"/>
      <c r="C272" s="2"/>
      <c r="D272" s="2"/>
      <c r="E272" s="2"/>
      <c r="F272" s="18" t="str">
        <f>IF(OR(D272="",E272=""),"",VLOOKUP(D272,计分标准!$A$2:$C$10,3,0)*VLOOKUP(E272,计分标准!$A$13:$C$19,3,0))</f>
        <v/>
      </c>
      <c r="G272" s="2"/>
      <c r="H272" s="72"/>
      <c r="I272" s="2"/>
      <c r="J272" s="2"/>
      <c r="K272" s="2"/>
      <c r="L272" s="19" t="str">
        <f>IF(OR(I272="",J272="",K272=""),"",VLOOKUP(I272,计分标准!$A$23:$C$31,3,0)*INDEX(计分标准!$B$35:$I$42,MATCH(工作量统计!J272,计分标准!$A$35:$A$42,0),MATCH(工作量统计!K272,计分标准!$B$34:$I$34,0))/100)</f>
        <v/>
      </c>
      <c r="M272" s="2"/>
      <c r="N272" s="2"/>
      <c r="O272" s="17" t="str">
        <f t="shared" si="25"/>
        <v/>
      </c>
      <c r="P272" s="17" t="str">
        <f t="shared" si="26"/>
        <v/>
      </c>
      <c r="Q272" s="59"/>
      <c r="R272" s="59"/>
      <c r="S272" s="72"/>
      <c r="T272" s="59"/>
      <c r="U272" s="59"/>
      <c r="V272" s="17" t="str">
        <f>IF(U272="","",VLOOKUP(U272,计分标准!$A$47:$C$55,3,0))</f>
        <v/>
      </c>
      <c r="W272" s="2"/>
      <c r="X272" s="2"/>
      <c r="Y272" s="72"/>
      <c r="Z272" s="2"/>
      <c r="AA272" s="2"/>
      <c r="AB272" s="2"/>
      <c r="AC272" s="78"/>
      <c r="AD272" s="78"/>
      <c r="AE272" s="44"/>
      <c r="AF272" s="17" t="str">
        <f>IF(OR(Z272="",AA272="",AB272=""),"",VLOOKUP(Z272,计分标准!$A$70:$B$73,2,0)*VLOOKUP(AA272,计分标准!$A$58:$C$61,3,0)*AB272/10)</f>
        <v/>
      </c>
      <c r="AG272" s="17" t="str">
        <f>IF(AC272="",AF272,VLOOKUP(AC272,计分标准!$A$64:$B$67,2,0)*AF272)</f>
        <v/>
      </c>
      <c r="AH272" s="17" t="str">
        <f t="shared" si="27"/>
        <v/>
      </c>
      <c r="AI272" s="2"/>
      <c r="AJ272" s="72"/>
      <c r="AK272" s="72"/>
      <c r="AL272" s="2"/>
      <c r="AM272" s="17" t="str">
        <f t="shared" si="28"/>
        <v/>
      </c>
      <c r="AN272" s="2"/>
      <c r="AO272" s="72"/>
      <c r="AP272" s="2"/>
      <c r="AQ272" s="2"/>
      <c r="AR272" s="17" t="str">
        <f t="shared" si="29"/>
        <v/>
      </c>
      <c r="AS272" s="2"/>
      <c r="AT272" s="72"/>
      <c r="AU272" s="2"/>
      <c r="AV272" s="2"/>
      <c r="AW272" s="2"/>
      <c r="AX272" s="19" t="str">
        <f>IF(OR(AU272="",AV272=""),"",INDEX(计分标准!$C$77:$E$81,MATCH(工作量统计!AU272,计分标准!$A$77:$A$81,0),MATCH(工作量统计!AV272,计分标准!$C$76:$E$76,0)))</f>
        <v/>
      </c>
      <c r="AY272" s="79" t="str">
        <f>IF(AW272="",AX272,AX272*INDEX(计分标准!$C$97:$I$101,MATCH(AU272,计分标准!$A$97:$A$101,0),MATCH(AW272,计分标准!$C$96:$I$96,0)))</f>
        <v/>
      </c>
      <c r="AZ272" s="17" t="str">
        <f t="shared" si="30"/>
        <v/>
      </c>
      <c r="BA272" s="38"/>
    </row>
    <row r="273" spans="1:53" s="4" customFormat="1" ht="21" customHeight="1">
      <c r="A273" s="2"/>
      <c r="B273" s="5"/>
      <c r="C273" s="2"/>
      <c r="D273" s="2"/>
      <c r="E273" s="2"/>
      <c r="F273" s="18" t="str">
        <f>IF(OR(D273="",E273=""),"",VLOOKUP(D273,计分标准!$A$2:$C$10,3,0)*VLOOKUP(E273,计分标准!$A$13:$C$19,3,0))</f>
        <v/>
      </c>
      <c r="G273" s="2"/>
      <c r="H273" s="72"/>
      <c r="I273" s="2"/>
      <c r="J273" s="2"/>
      <c r="K273" s="2"/>
      <c r="L273" s="19" t="str">
        <f>IF(OR(I273="",J273="",K273=""),"",VLOOKUP(I273,计分标准!$A$23:$C$31,3,0)*INDEX(计分标准!$B$35:$I$42,MATCH(工作量统计!J273,计分标准!$A$35:$A$42,0),MATCH(工作量统计!K273,计分标准!$B$34:$I$34,0))/100)</f>
        <v/>
      </c>
      <c r="M273" s="2"/>
      <c r="N273" s="2"/>
      <c r="O273" s="17" t="str">
        <f t="shared" si="25"/>
        <v/>
      </c>
      <c r="P273" s="17" t="str">
        <f t="shared" si="26"/>
        <v/>
      </c>
      <c r="Q273" s="59"/>
      <c r="R273" s="59"/>
      <c r="S273" s="72"/>
      <c r="T273" s="59"/>
      <c r="U273" s="59"/>
      <c r="V273" s="17" t="str">
        <f>IF(U273="","",VLOOKUP(U273,计分标准!$A$47:$C$55,3,0))</f>
        <v/>
      </c>
      <c r="W273" s="2"/>
      <c r="X273" s="2"/>
      <c r="Y273" s="72"/>
      <c r="Z273" s="2"/>
      <c r="AA273" s="2"/>
      <c r="AB273" s="2"/>
      <c r="AC273" s="78"/>
      <c r="AD273" s="78"/>
      <c r="AE273" s="44"/>
      <c r="AF273" s="17" t="str">
        <f>IF(OR(Z273="",AA273="",AB273=""),"",VLOOKUP(Z273,计分标准!$A$70:$B$73,2,0)*VLOOKUP(AA273,计分标准!$A$58:$C$61,3,0)*AB273/10)</f>
        <v/>
      </c>
      <c r="AG273" s="17" t="str">
        <f>IF(AC273="",AF273,VLOOKUP(AC273,计分标准!$A$64:$B$67,2,0)*AF273)</f>
        <v/>
      </c>
      <c r="AH273" s="17" t="str">
        <f t="shared" si="27"/>
        <v/>
      </c>
      <c r="AI273" s="2"/>
      <c r="AJ273" s="72"/>
      <c r="AK273" s="72"/>
      <c r="AL273" s="2"/>
      <c r="AM273" s="17" t="str">
        <f t="shared" si="28"/>
        <v/>
      </c>
      <c r="AN273" s="2"/>
      <c r="AO273" s="72"/>
      <c r="AP273" s="2"/>
      <c r="AQ273" s="2"/>
      <c r="AR273" s="17" t="str">
        <f t="shared" si="29"/>
        <v/>
      </c>
      <c r="AS273" s="2"/>
      <c r="AT273" s="72"/>
      <c r="AU273" s="2"/>
      <c r="AV273" s="2"/>
      <c r="AW273" s="2"/>
      <c r="AX273" s="19" t="str">
        <f>IF(OR(AU273="",AV273=""),"",INDEX(计分标准!$C$77:$E$81,MATCH(工作量统计!AU273,计分标准!$A$77:$A$81,0),MATCH(工作量统计!AV273,计分标准!$C$76:$E$76,0)))</f>
        <v/>
      </c>
      <c r="AY273" s="79" t="str">
        <f>IF(AW273="",AX273,AX273*INDEX(计分标准!$C$97:$I$101,MATCH(AU273,计分标准!$A$97:$A$101,0),MATCH(AW273,计分标准!$C$96:$I$96,0)))</f>
        <v/>
      </c>
      <c r="AZ273" s="17" t="str">
        <f t="shared" si="30"/>
        <v/>
      </c>
      <c r="BA273" s="38"/>
    </row>
    <row r="274" spans="1:53" s="4" customFormat="1" ht="21" customHeight="1">
      <c r="A274" s="2"/>
      <c r="B274" s="5"/>
      <c r="C274" s="2"/>
      <c r="D274" s="2"/>
      <c r="E274" s="2"/>
      <c r="F274" s="18" t="str">
        <f>IF(OR(D274="",E274=""),"",VLOOKUP(D274,计分标准!$A$2:$C$10,3,0)*VLOOKUP(E274,计分标准!$A$13:$C$19,3,0))</f>
        <v/>
      </c>
      <c r="G274" s="2"/>
      <c r="H274" s="72"/>
      <c r="I274" s="2"/>
      <c r="J274" s="2"/>
      <c r="K274" s="2"/>
      <c r="L274" s="19" t="str">
        <f>IF(OR(I274="",J274="",K274=""),"",VLOOKUP(I274,计分标准!$A$23:$C$31,3,0)*INDEX(计分标准!$B$35:$I$42,MATCH(工作量统计!J274,计分标准!$A$35:$A$42,0),MATCH(工作量统计!K274,计分标准!$B$34:$I$34,0))/100)</f>
        <v/>
      </c>
      <c r="M274" s="2"/>
      <c r="N274" s="2"/>
      <c r="O274" s="17" t="str">
        <f t="shared" si="25"/>
        <v/>
      </c>
      <c r="P274" s="17" t="str">
        <f t="shared" si="26"/>
        <v/>
      </c>
      <c r="Q274" s="59"/>
      <c r="R274" s="59"/>
      <c r="S274" s="72"/>
      <c r="T274" s="59"/>
      <c r="U274" s="59"/>
      <c r="V274" s="17" t="str">
        <f>IF(U274="","",VLOOKUP(U274,计分标准!$A$47:$C$55,3,0))</f>
        <v/>
      </c>
      <c r="W274" s="2"/>
      <c r="X274" s="2"/>
      <c r="Y274" s="72"/>
      <c r="Z274" s="2"/>
      <c r="AA274" s="2"/>
      <c r="AB274" s="2"/>
      <c r="AC274" s="78"/>
      <c r="AD274" s="78"/>
      <c r="AE274" s="44"/>
      <c r="AF274" s="17" t="str">
        <f>IF(OR(Z274="",AA274="",AB274=""),"",VLOOKUP(Z274,计分标准!$A$70:$B$73,2,0)*VLOOKUP(AA274,计分标准!$A$58:$C$61,3,0)*AB274/10)</f>
        <v/>
      </c>
      <c r="AG274" s="17" t="str">
        <f>IF(AC274="",AF274,VLOOKUP(AC274,计分标准!$A$64:$B$67,2,0)*AF274)</f>
        <v/>
      </c>
      <c r="AH274" s="17" t="str">
        <f t="shared" si="27"/>
        <v/>
      </c>
      <c r="AI274" s="2"/>
      <c r="AJ274" s="72"/>
      <c r="AK274" s="72"/>
      <c r="AL274" s="2"/>
      <c r="AM274" s="17" t="str">
        <f t="shared" si="28"/>
        <v/>
      </c>
      <c r="AN274" s="2"/>
      <c r="AO274" s="72"/>
      <c r="AP274" s="2"/>
      <c r="AQ274" s="2"/>
      <c r="AR274" s="17" t="str">
        <f t="shared" si="29"/>
        <v/>
      </c>
      <c r="AS274" s="2"/>
      <c r="AT274" s="72"/>
      <c r="AU274" s="2"/>
      <c r="AV274" s="2"/>
      <c r="AW274" s="2"/>
      <c r="AX274" s="19" t="str">
        <f>IF(OR(AU274="",AV274=""),"",INDEX(计分标准!$C$77:$E$81,MATCH(工作量统计!AU274,计分标准!$A$77:$A$81,0),MATCH(工作量统计!AV274,计分标准!$C$76:$E$76,0)))</f>
        <v/>
      </c>
      <c r="AY274" s="79" t="str">
        <f>IF(AW274="",AX274,AX274*INDEX(计分标准!$C$97:$I$101,MATCH(AU274,计分标准!$A$97:$A$101,0),MATCH(AW274,计分标准!$C$96:$I$96,0)))</f>
        <v/>
      </c>
      <c r="AZ274" s="17" t="str">
        <f t="shared" si="30"/>
        <v/>
      </c>
      <c r="BA274" s="38"/>
    </row>
    <row r="275" spans="1:53" s="4" customFormat="1" ht="21" customHeight="1">
      <c r="A275" s="2"/>
      <c r="B275" s="5"/>
      <c r="C275" s="2"/>
      <c r="D275" s="2"/>
      <c r="E275" s="2"/>
      <c r="F275" s="18" t="str">
        <f>IF(OR(D275="",E275=""),"",VLOOKUP(D275,计分标准!$A$2:$C$10,3,0)*VLOOKUP(E275,计分标准!$A$13:$C$19,3,0))</f>
        <v/>
      </c>
      <c r="G275" s="2"/>
      <c r="H275" s="72"/>
      <c r="I275" s="2"/>
      <c r="J275" s="2"/>
      <c r="K275" s="2"/>
      <c r="L275" s="19" t="str">
        <f>IF(OR(I275="",J275="",K275=""),"",VLOOKUP(I275,计分标准!$A$23:$C$31,3,0)*INDEX(计分标准!$B$35:$I$42,MATCH(工作量统计!J275,计分标准!$A$35:$A$42,0),MATCH(工作量统计!K275,计分标准!$B$34:$I$34,0))/100)</f>
        <v/>
      </c>
      <c r="M275" s="2"/>
      <c r="N275" s="2"/>
      <c r="O275" s="17" t="str">
        <f t="shared" si="25"/>
        <v/>
      </c>
      <c r="P275" s="17" t="str">
        <f t="shared" si="26"/>
        <v/>
      </c>
      <c r="Q275" s="59"/>
      <c r="R275" s="59"/>
      <c r="S275" s="72"/>
      <c r="T275" s="59"/>
      <c r="U275" s="59"/>
      <c r="V275" s="17" t="str">
        <f>IF(U275="","",VLOOKUP(U275,计分标准!$A$47:$C$55,3,0))</f>
        <v/>
      </c>
      <c r="W275" s="2"/>
      <c r="X275" s="2"/>
      <c r="Y275" s="72"/>
      <c r="Z275" s="2"/>
      <c r="AA275" s="2"/>
      <c r="AB275" s="2"/>
      <c r="AC275" s="78"/>
      <c r="AD275" s="78"/>
      <c r="AE275" s="44"/>
      <c r="AF275" s="17" t="str">
        <f>IF(OR(Z275="",AA275="",AB275=""),"",VLOOKUP(Z275,计分标准!$A$70:$B$73,2,0)*VLOOKUP(AA275,计分标准!$A$58:$C$61,3,0)*AB275/10)</f>
        <v/>
      </c>
      <c r="AG275" s="17" t="str">
        <f>IF(AC275="",AF275,VLOOKUP(AC275,计分标准!$A$64:$B$67,2,0)*AF275)</f>
        <v/>
      </c>
      <c r="AH275" s="17" t="str">
        <f t="shared" si="27"/>
        <v/>
      </c>
      <c r="AI275" s="2"/>
      <c r="AJ275" s="72"/>
      <c r="AK275" s="72"/>
      <c r="AL275" s="2"/>
      <c r="AM275" s="17" t="str">
        <f t="shared" si="28"/>
        <v/>
      </c>
      <c r="AN275" s="2"/>
      <c r="AO275" s="72"/>
      <c r="AP275" s="2"/>
      <c r="AQ275" s="2"/>
      <c r="AR275" s="17" t="str">
        <f t="shared" si="29"/>
        <v/>
      </c>
      <c r="AS275" s="2"/>
      <c r="AT275" s="72"/>
      <c r="AU275" s="2"/>
      <c r="AV275" s="2"/>
      <c r="AW275" s="2"/>
      <c r="AX275" s="19" t="str">
        <f>IF(OR(AU275="",AV275=""),"",INDEX(计分标准!$C$77:$E$81,MATCH(工作量统计!AU275,计分标准!$A$77:$A$81,0),MATCH(工作量统计!AV275,计分标准!$C$76:$E$76,0)))</f>
        <v/>
      </c>
      <c r="AY275" s="79" t="str">
        <f>IF(AW275="",AX275,AX275*INDEX(计分标准!$C$97:$I$101,MATCH(AU275,计分标准!$A$97:$A$101,0),MATCH(AW275,计分标准!$C$96:$I$96,0)))</f>
        <v/>
      </c>
      <c r="AZ275" s="17" t="str">
        <f t="shared" si="30"/>
        <v/>
      </c>
      <c r="BA275" s="38"/>
    </row>
    <row r="276" spans="1:53" s="4" customFormat="1" ht="21" customHeight="1">
      <c r="A276" s="2"/>
      <c r="B276" s="5"/>
      <c r="C276" s="2"/>
      <c r="D276" s="2"/>
      <c r="E276" s="2"/>
      <c r="F276" s="18" t="str">
        <f>IF(OR(D276="",E276=""),"",VLOOKUP(D276,计分标准!$A$2:$C$10,3,0)*VLOOKUP(E276,计分标准!$A$13:$C$19,3,0))</f>
        <v/>
      </c>
      <c r="G276" s="2"/>
      <c r="H276" s="72"/>
      <c r="I276" s="2"/>
      <c r="J276" s="2"/>
      <c r="K276" s="2"/>
      <c r="L276" s="19" t="str">
        <f>IF(OR(I276="",J276="",K276=""),"",VLOOKUP(I276,计分标准!$A$23:$C$31,3,0)*INDEX(计分标准!$B$35:$I$42,MATCH(工作量统计!J276,计分标准!$A$35:$A$42,0),MATCH(工作量统计!K276,计分标准!$B$34:$I$34,0))/100)</f>
        <v/>
      </c>
      <c r="M276" s="2"/>
      <c r="N276" s="2"/>
      <c r="O276" s="17" t="str">
        <f t="shared" si="25"/>
        <v/>
      </c>
      <c r="P276" s="17" t="str">
        <f t="shared" si="26"/>
        <v/>
      </c>
      <c r="Q276" s="59"/>
      <c r="R276" s="59"/>
      <c r="S276" s="72"/>
      <c r="T276" s="59"/>
      <c r="U276" s="59"/>
      <c r="V276" s="17" t="str">
        <f>IF(U276="","",VLOOKUP(U276,计分标准!$A$47:$C$55,3,0))</f>
        <v/>
      </c>
      <c r="W276" s="2"/>
      <c r="X276" s="2"/>
      <c r="Y276" s="72"/>
      <c r="Z276" s="2"/>
      <c r="AA276" s="2"/>
      <c r="AB276" s="2"/>
      <c r="AC276" s="78"/>
      <c r="AD276" s="78"/>
      <c r="AE276" s="44"/>
      <c r="AF276" s="17" t="str">
        <f>IF(OR(Z276="",AA276="",AB276=""),"",VLOOKUP(Z276,计分标准!$A$70:$B$73,2,0)*VLOOKUP(AA276,计分标准!$A$58:$C$61,3,0)*AB276/10)</f>
        <v/>
      </c>
      <c r="AG276" s="17" t="str">
        <f>IF(AC276="",AF276,VLOOKUP(AC276,计分标准!$A$64:$B$67,2,0)*AF276)</f>
        <v/>
      </c>
      <c r="AH276" s="17" t="str">
        <f t="shared" si="27"/>
        <v/>
      </c>
      <c r="AI276" s="2"/>
      <c r="AJ276" s="72"/>
      <c r="AK276" s="72"/>
      <c r="AL276" s="2"/>
      <c r="AM276" s="17" t="str">
        <f t="shared" si="28"/>
        <v/>
      </c>
      <c r="AN276" s="2"/>
      <c r="AO276" s="72"/>
      <c r="AP276" s="2"/>
      <c r="AQ276" s="2"/>
      <c r="AR276" s="17" t="str">
        <f t="shared" si="29"/>
        <v/>
      </c>
      <c r="AS276" s="2"/>
      <c r="AT276" s="72"/>
      <c r="AU276" s="2"/>
      <c r="AV276" s="2"/>
      <c r="AW276" s="2"/>
      <c r="AX276" s="19" t="str">
        <f>IF(OR(AU276="",AV276=""),"",INDEX(计分标准!$C$77:$E$81,MATCH(工作量统计!AU276,计分标准!$A$77:$A$81,0),MATCH(工作量统计!AV276,计分标准!$C$76:$E$76,0)))</f>
        <v/>
      </c>
      <c r="AY276" s="79" t="str">
        <f>IF(AW276="",AX276,AX276*INDEX(计分标准!$C$97:$I$101,MATCH(AU276,计分标准!$A$97:$A$101,0),MATCH(AW276,计分标准!$C$96:$I$96,0)))</f>
        <v/>
      </c>
      <c r="AZ276" s="17" t="str">
        <f t="shared" si="30"/>
        <v/>
      </c>
      <c r="BA276" s="38"/>
    </row>
    <row r="277" spans="1:53" s="4" customFormat="1" ht="21" customHeight="1">
      <c r="A277" s="2"/>
      <c r="B277" s="5"/>
      <c r="C277" s="2"/>
      <c r="D277" s="2"/>
      <c r="E277" s="2"/>
      <c r="F277" s="18" t="str">
        <f>IF(OR(D277="",E277=""),"",VLOOKUP(D277,计分标准!$A$2:$C$10,3,0)*VLOOKUP(E277,计分标准!$A$13:$C$19,3,0))</f>
        <v/>
      </c>
      <c r="G277" s="2"/>
      <c r="H277" s="72"/>
      <c r="I277" s="2"/>
      <c r="J277" s="2"/>
      <c r="K277" s="2"/>
      <c r="L277" s="19" t="str">
        <f>IF(OR(I277="",J277="",K277=""),"",VLOOKUP(I277,计分标准!$A$23:$C$31,3,0)*INDEX(计分标准!$B$35:$I$42,MATCH(工作量统计!J277,计分标准!$A$35:$A$42,0),MATCH(工作量统计!K277,计分标准!$B$34:$I$34,0))/100)</f>
        <v/>
      </c>
      <c r="M277" s="2"/>
      <c r="N277" s="2"/>
      <c r="O277" s="17" t="str">
        <f t="shared" si="25"/>
        <v/>
      </c>
      <c r="P277" s="17" t="str">
        <f t="shared" si="26"/>
        <v/>
      </c>
      <c r="Q277" s="59"/>
      <c r="R277" s="59"/>
      <c r="S277" s="72"/>
      <c r="T277" s="59"/>
      <c r="U277" s="59"/>
      <c r="V277" s="17" t="str">
        <f>IF(U277="","",VLOOKUP(U277,计分标准!$A$47:$C$55,3,0))</f>
        <v/>
      </c>
      <c r="W277" s="2"/>
      <c r="X277" s="2"/>
      <c r="Y277" s="72"/>
      <c r="Z277" s="2"/>
      <c r="AA277" s="2"/>
      <c r="AB277" s="2"/>
      <c r="AC277" s="78"/>
      <c r="AD277" s="78"/>
      <c r="AE277" s="44"/>
      <c r="AF277" s="17" t="str">
        <f>IF(OR(Z277="",AA277="",AB277=""),"",VLOOKUP(Z277,计分标准!$A$70:$B$73,2,0)*VLOOKUP(AA277,计分标准!$A$58:$C$61,3,0)*AB277/10)</f>
        <v/>
      </c>
      <c r="AG277" s="17" t="str">
        <f>IF(AC277="",AF277,VLOOKUP(AC277,计分标准!$A$64:$B$67,2,0)*AF277)</f>
        <v/>
      </c>
      <c r="AH277" s="17" t="str">
        <f t="shared" si="27"/>
        <v/>
      </c>
      <c r="AI277" s="2"/>
      <c r="AJ277" s="72"/>
      <c r="AK277" s="72"/>
      <c r="AL277" s="2"/>
      <c r="AM277" s="17" t="str">
        <f t="shared" si="28"/>
        <v/>
      </c>
      <c r="AN277" s="2"/>
      <c r="AO277" s="72"/>
      <c r="AP277" s="2"/>
      <c r="AQ277" s="2"/>
      <c r="AR277" s="17" t="str">
        <f t="shared" si="29"/>
        <v/>
      </c>
      <c r="AS277" s="2"/>
      <c r="AT277" s="72"/>
      <c r="AU277" s="2"/>
      <c r="AV277" s="2"/>
      <c r="AW277" s="2"/>
      <c r="AX277" s="19" t="str">
        <f>IF(OR(AU277="",AV277=""),"",INDEX(计分标准!$C$77:$E$81,MATCH(工作量统计!AU277,计分标准!$A$77:$A$81,0),MATCH(工作量统计!AV277,计分标准!$C$76:$E$76,0)))</f>
        <v/>
      </c>
      <c r="AY277" s="79" t="str">
        <f>IF(AW277="",AX277,AX277*INDEX(计分标准!$C$97:$I$101,MATCH(AU277,计分标准!$A$97:$A$101,0),MATCH(AW277,计分标准!$C$96:$I$96,0)))</f>
        <v/>
      </c>
      <c r="AZ277" s="17" t="str">
        <f t="shared" si="30"/>
        <v/>
      </c>
      <c r="BA277" s="38"/>
    </row>
    <row r="278" spans="1:53" s="4" customFormat="1" ht="21" customHeight="1">
      <c r="A278" s="2"/>
      <c r="B278" s="5"/>
      <c r="C278" s="2"/>
      <c r="D278" s="2"/>
      <c r="E278" s="2"/>
      <c r="F278" s="18" t="str">
        <f>IF(OR(D278="",E278=""),"",VLOOKUP(D278,计分标准!$A$2:$C$10,3,0)*VLOOKUP(E278,计分标准!$A$13:$C$19,3,0))</f>
        <v/>
      </c>
      <c r="G278" s="2"/>
      <c r="H278" s="72"/>
      <c r="I278" s="2"/>
      <c r="J278" s="2"/>
      <c r="K278" s="2"/>
      <c r="L278" s="19" t="str">
        <f>IF(OR(I278="",J278="",K278=""),"",VLOOKUP(I278,计分标准!$A$23:$C$31,3,0)*INDEX(计分标准!$B$35:$I$42,MATCH(工作量统计!J278,计分标准!$A$35:$A$42,0),MATCH(工作量统计!K278,计分标准!$B$34:$I$34,0))/100)</f>
        <v/>
      </c>
      <c r="M278" s="2"/>
      <c r="N278" s="2"/>
      <c r="O278" s="17" t="str">
        <f t="shared" si="25"/>
        <v/>
      </c>
      <c r="P278" s="17" t="str">
        <f t="shared" si="26"/>
        <v/>
      </c>
      <c r="Q278" s="59"/>
      <c r="R278" s="59"/>
      <c r="S278" s="72"/>
      <c r="T278" s="59"/>
      <c r="U278" s="59"/>
      <c r="V278" s="17" t="str">
        <f>IF(U278="","",VLOOKUP(U278,计分标准!$A$47:$C$55,3,0))</f>
        <v/>
      </c>
      <c r="W278" s="2"/>
      <c r="X278" s="2"/>
      <c r="Y278" s="72"/>
      <c r="Z278" s="2"/>
      <c r="AA278" s="2"/>
      <c r="AB278" s="2"/>
      <c r="AC278" s="78"/>
      <c r="AD278" s="78"/>
      <c r="AE278" s="44"/>
      <c r="AF278" s="17" t="str">
        <f>IF(OR(Z278="",AA278="",AB278=""),"",VLOOKUP(Z278,计分标准!$A$70:$B$73,2,0)*VLOOKUP(AA278,计分标准!$A$58:$C$61,3,0)*AB278/10)</f>
        <v/>
      </c>
      <c r="AG278" s="17" t="str">
        <f>IF(AC278="",AF278,VLOOKUP(AC278,计分标准!$A$64:$B$67,2,0)*AF278)</f>
        <v/>
      </c>
      <c r="AH278" s="17" t="str">
        <f t="shared" si="27"/>
        <v/>
      </c>
      <c r="AI278" s="2"/>
      <c r="AJ278" s="72"/>
      <c r="AK278" s="72"/>
      <c r="AL278" s="2"/>
      <c r="AM278" s="17" t="str">
        <f t="shared" si="28"/>
        <v/>
      </c>
      <c r="AN278" s="2"/>
      <c r="AO278" s="72"/>
      <c r="AP278" s="2"/>
      <c r="AQ278" s="2"/>
      <c r="AR278" s="17" t="str">
        <f t="shared" si="29"/>
        <v/>
      </c>
      <c r="AS278" s="2"/>
      <c r="AT278" s="72"/>
      <c r="AU278" s="2"/>
      <c r="AV278" s="2"/>
      <c r="AW278" s="2"/>
      <c r="AX278" s="19" t="str">
        <f>IF(OR(AU278="",AV278=""),"",INDEX(计分标准!$C$77:$E$81,MATCH(工作量统计!AU278,计分标准!$A$77:$A$81,0),MATCH(工作量统计!AV278,计分标准!$C$76:$E$76,0)))</f>
        <v/>
      </c>
      <c r="AY278" s="79" t="str">
        <f>IF(AW278="",AX278,AX278*INDEX(计分标准!$C$97:$I$101,MATCH(AU278,计分标准!$A$97:$A$101,0),MATCH(AW278,计分标准!$C$96:$I$96,0)))</f>
        <v/>
      </c>
      <c r="AZ278" s="17" t="str">
        <f t="shared" si="30"/>
        <v/>
      </c>
      <c r="BA278" s="38"/>
    </row>
    <row r="279" spans="1:53" s="4" customFormat="1" ht="21" customHeight="1">
      <c r="A279" s="2"/>
      <c r="B279" s="5"/>
      <c r="C279" s="2"/>
      <c r="D279" s="2"/>
      <c r="E279" s="2"/>
      <c r="F279" s="18" t="str">
        <f>IF(OR(D279="",E279=""),"",VLOOKUP(D279,计分标准!$A$2:$C$10,3,0)*VLOOKUP(E279,计分标准!$A$13:$C$19,3,0))</f>
        <v/>
      </c>
      <c r="G279" s="2"/>
      <c r="H279" s="72"/>
      <c r="I279" s="2"/>
      <c r="J279" s="2"/>
      <c r="K279" s="2"/>
      <c r="L279" s="19" t="str">
        <f>IF(OR(I279="",J279="",K279=""),"",VLOOKUP(I279,计分标准!$A$23:$C$31,3,0)*INDEX(计分标准!$B$35:$I$42,MATCH(工作量统计!J279,计分标准!$A$35:$A$42,0),MATCH(工作量统计!K279,计分标准!$B$34:$I$34,0))/100)</f>
        <v/>
      </c>
      <c r="M279" s="2"/>
      <c r="N279" s="2"/>
      <c r="O279" s="17" t="str">
        <f t="shared" si="25"/>
        <v/>
      </c>
      <c r="P279" s="17" t="str">
        <f t="shared" si="26"/>
        <v/>
      </c>
      <c r="Q279" s="59"/>
      <c r="R279" s="59"/>
      <c r="S279" s="72"/>
      <c r="T279" s="59"/>
      <c r="U279" s="59"/>
      <c r="V279" s="17" t="str">
        <f>IF(U279="","",VLOOKUP(U279,计分标准!$A$47:$C$55,3,0))</f>
        <v/>
      </c>
      <c r="W279" s="2"/>
      <c r="X279" s="2"/>
      <c r="Y279" s="72"/>
      <c r="Z279" s="2"/>
      <c r="AA279" s="2"/>
      <c r="AB279" s="2"/>
      <c r="AC279" s="78"/>
      <c r="AD279" s="78"/>
      <c r="AE279" s="44"/>
      <c r="AF279" s="17" t="str">
        <f>IF(OR(Z279="",AA279="",AB279=""),"",VLOOKUP(Z279,计分标准!$A$70:$B$73,2,0)*VLOOKUP(AA279,计分标准!$A$58:$C$61,3,0)*AB279/10)</f>
        <v/>
      </c>
      <c r="AG279" s="17" t="str">
        <f>IF(AC279="",AF279,VLOOKUP(AC279,计分标准!$A$64:$B$67,2,0)*AF279)</f>
        <v/>
      </c>
      <c r="AH279" s="17" t="str">
        <f t="shared" si="27"/>
        <v/>
      </c>
      <c r="AI279" s="2"/>
      <c r="AJ279" s="72"/>
      <c r="AK279" s="72"/>
      <c r="AL279" s="2"/>
      <c r="AM279" s="17" t="str">
        <f t="shared" si="28"/>
        <v/>
      </c>
      <c r="AN279" s="2"/>
      <c r="AO279" s="72"/>
      <c r="AP279" s="2"/>
      <c r="AQ279" s="2"/>
      <c r="AR279" s="17" t="str">
        <f t="shared" si="29"/>
        <v/>
      </c>
      <c r="AS279" s="2"/>
      <c r="AT279" s="72"/>
      <c r="AU279" s="2"/>
      <c r="AV279" s="2"/>
      <c r="AW279" s="2"/>
      <c r="AX279" s="19" t="str">
        <f>IF(OR(AU279="",AV279=""),"",INDEX(计分标准!$C$77:$E$81,MATCH(工作量统计!AU279,计分标准!$A$77:$A$81,0),MATCH(工作量统计!AV279,计分标准!$C$76:$E$76,0)))</f>
        <v/>
      </c>
      <c r="AY279" s="79" t="str">
        <f>IF(AW279="",AX279,AX279*INDEX(计分标准!$C$97:$I$101,MATCH(AU279,计分标准!$A$97:$A$101,0),MATCH(AW279,计分标准!$C$96:$I$96,0)))</f>
        <v/>
      </c>
      <c r="AZ279" s="17" t="str">
        <f t="shared" si="30"/>
        <v/>
      </c>
      <c r="BA279" s="38"/>
    </row>
    <row r="280" spans="1:53" s="4" customFormat="1" ht="21" customHeight="1">
      <c r="A280" s="2"/>
      <c r="B280" s="5"/>
      <c r="C280" s="2"/>
      <c r="D280" s="2"/>
      <c r="E280" s="2"/>
      <c r="F280" s="18" t="str">
        <f>IF(OR(D280="",E280=""),"",VLOOKUP(D280,计分标准!$A$2:$C$10,3,0)*VLOOKUP(E280,计分标准!$A$13:$C$19,3,0))</f>
        <v/>
      </c>
      <c r="G280" s="2"/>
      <c r="H280" s="72"/>
      <c r="I280" s="2"/>
      <c r="J280" s="2"/>
      <c r="K280" s="2"/>
      <c r="L280" s="19" t="str">
        <f>IF(OR(I280="",J280="",K280=""),"",VLOOKUP(I280,计分标准!$A$23:$C$31,3,0)*INDEX(计分标准!$B$35:$I$42,MATCH(工作量统计!J280,计分标准!$A$35:$A$42,0),MATCH(工作量统计!K280,计分标准!$B$34:$I$34,0))/100)</f>
        <v/>
      </c>
      <c r="M280" s="2"/>
      <c r="N280" s="2"/>
      <c r="O280" s="17" t="str">
        <f t="shared" si="25"/>
        <v/>
      </c>
      <c r="P280" s="17" t="str">
        <f t="shared" si="26"/>
        <v/>
      </c>
      <c r="Q280" s="59"/>
      <c r="R280" s="59"/>
      <c r="S280" s="72"/>
      <c r="T280" s="59"/>
      <c r="U280" s="59"/>
      <c r="V280" s="17" t="str">
        <f>IF(U280="","",VLOOKUP(U280,计分标准!$A$47:$C$55,3,0))</f>
        <v/>
      </c>
      <c r="W280" s="2"/>
      <c r="X280" s="2"/>
      <c r="Y280" s="72"/>
      <c r="Z280" s="2"/>
      <c r="AA280" s="2"/>
      <c r="AB280" s="2"/>
      <c r="AC280" s="78"/>
      <c r="AD280" s="78"/>
      <c r="AE280" s="44"/>
      <c r="AF280" s="17" t="str">
        <f>IF(OR(Z280="",AA280="",AB280=""),"",VLOOKUP(Z280,计分标准!$A$70:$B$73,2,0)*VLOOKUP(AA280,计分标准!$A$58:$C$61,3,0)*AB280/10)</f>
        <v/>
      </c>
      <c r="AG280" s="17" t="str">
        <f>IF(AC280="",AF280,VLOOKUP(AC280,计分标准!$A$64:$B$67,2,0)*AF280)</f>
        <v/>
      </c>
      <c r="AH280" s="17" t="str">
        <f t="shared" si="27"/>
        <v/>
      </c>
      <c r="AI280" s="2"/>
      <c r="AJ280" s="72"/>
      <c r="AK280" s="72"/>
      <c r="AL280" s="2"/>
      <c r="AM280" s="17" t="str">
        <f t="shared" si="28"/>
        <v/>
      </c>
      <c r="AN280" s="2"/>
      <c r="AO280" s="72"/>
      <c r="AP280" s="2"/>
      <c r="AQ280" s="2"/>
      <c r="AR280" s="17" t="str">
        <f t="shared" si="29"/>
        <v/>
      </c>
      <c r="AS280" s="2"/>
      <c r="AT280" s="72"/>
      <c r="AU280" s="2"/>
      <c r="AV280" s="2"/>
      <c r="AW280" s="2"/>
      <c r="AX280" s="19" t="str">
        <f>IF(OR(AU280="",AV280=""),"",INDEX(计分标准!$C$77:$E$81,MATCH(工作量统计!AU280,计分标准!$A$77:$A$81,0),MATCH(工作量统计!AV280,计分标准!$C$76:$E$76,0)))</f>
        <v/>
      </c>
      <c r="AY280" s="79" t="str">
        <f>IF(AW280="",AX280,AX280*INDEX(计分标准!$C$97:$I$101,MATCH(AU280,计分标准!$A$97:$A$101,0),MATCH(AW280,计分标准!$C$96:$I$96,0)))</f>
        <v/>
      </c>
      <c r="AZ280" s="17" t="str">
        <f t="shared" si="30"/>
        <v/>
      </c>
      <c r="BA280" s="38"/>
    </row>
    <row r="281" spans="1:53" s="4" customFormat="1" ht="21" customHeight="1">
      <c r="A281" s="2"/>
      <c r="B281" s="5"/>
      <c r="C281" s="2"/>
      <c r="D281" s="2"/>
      <c r="E281" s="2"/>
      <c r="F281" s="18" t="str">
        <f>IF(OR(D281="",E281=""),"",VLOOKUP(D281,计分标准!$A$2:$C$10,3,0)*VLOOKUP(E281,计分标准!$A$13:$C$19,3,0))</f>
        <v/>
      </c>
      <c r="G281" s="2"/>
      <c r="H281" s="72"/>
      <c r="I281" s="2"/>
      <c r="J281" s="2"/>
      <c r="K281" s="2"/>
      <c r="L281" s="19" t="str">
        <f>IF(OR(I281="",J281="",K281=""),"",VLOOKUP(I281,计分标准!$A$23:$C$31,3,0)*INDEX(计分标准!$B$35:$I$42,MATCH(工作量统计!J281,计分标准!$A$35:$A$42,0),MATCH(工作量统计!K281,计分标准!$B$34:$I$34,0))/100)</f>
        <v/>
      </c>
      <c r="M281" s="2"/>
      <c r="N281" s="2"/>
      <c r="O281" s="17" t="str">
        <f t="shared" si="25"/>
        <v/>
      </c>
      <c r="P281" s="17" t="str">
        <f t="shared" si="26"/>
        <v/>
      </c>
      <c r="Q281" s="59"/>
      <c r="R281" s="59"/>
      <c r="S281" s="72"/>
      <c r="T281" s="59"/>
      <c r="U281" s="59"/>
      <c r="V281" s="17" t="str">
        <f>IF(U281="","",VLOOKUP(U281,计分标准!$A$47:$C$55,3,0))</f>
        <v/>
      </c>
      <c r="W281" s="2"/>
      <c r="X281" s="2"/>
      <c r="Y281" s="72"/>
      <c r="Z281" s="2"/>
      <c r="AA281" s="2"/>
      <c r="AB281" s="2"/>
      <c r="AC281" s="78"/>
      <c r="AD281" s="78"/>
      <c r="AE281" s="44"/>
      <c r="AF281" s="17" t="str">
        <f>IF(OR(Z281="",AA281="",AB281=""),"",VLOOKUP(Z281,计分标准!$A$70:$B$73,2,0)*VLOOKUP(AA281,计分标准!$A$58:$C$61,3,0)*AB281/10)</f>
        <v/>
      </c>
      <c r="AG281" s="17" t="str">
        <f>IF(AC281="",AF281,VLOOKUP(AC281,计分标准!$A$64:$B$67,2,0)*AF281)</f>
        <v/>
      </c>
      <c r="AH281" s="17" t="str">
        <f t="shared" si="27"/>
        <v/>
      </c>
      <c r="AI281" s="2"/>
      <c r="AJ281" s="72"/>
      <c r="AK281" s="72"/>
      <c r="AL281" s="2"/>
      <c r="AM281" s="17" t="str">
        <f t="shared" si="28"/>
        <v/>
      </c>
      <c r="AN281" s="2"/>
      <c r="AO281" s="72"/>
      <c r="AP281" s="2"/>
      <c r="AQ281" s="2"/>
      <c r="AR281" s="17" t="str">
        <f t="shared" si="29"/>
        <v/>
      </c>
      <c r="AS281" s="2"/>
      <c r="AT281" s="72"/>
      <c r="AU281" s="2"/>
      <c r="AV281" s="2"/>
      <c r="AW281" s="2"/>
      <c r="AX281" s="19" t="str">
        <f>IF(OR(AU281="",AV281=""),"",INDEX(计分标准!$C$77:$E$81,MATCH(工作量统计!AU281,计分标准!$A$77:$A$81,0),MATCH(工作量统计!AV281,计分标准!$C$76:$E$76,0)))</f>
        <v/>
      </c>
      <c r="AY281" s="79" t="str">
        <f>IF(AW281="",AX281,AX281*INDEX(计分标准!$C$97:$I$101,MATCH(AU281,计分标准!$A$97:$A$101,0),MATCH(AW281,计分标准!$C$96:$I$96,0)))</f>
        <v/>
      </c>
      <c r="AZ281" s="17" t="str">
        <f t="shared" si="30"/>
        <v/>
      </c>
      <c r="BA281" s="38"/>
    </row>
    <row r="282" spans="1:53" s="4" customFormat="1" ht="21" customHeight="1">
      <c r="A282" s="2"/>
      <c r="B282" s="5"/>
      <c r="C282" s="2"/>
      <c r="D282" s="2"/>
      <c r="E282" s="2"/>
      <c r="F282" s="18" t="str">
        <f>IF(OR(D282="",E282=""),"",VLOOKUP(D282,计分标准!$A$2:$C$10,3,0)*VLOOKUP(E282,计分标准!$A$13:$C$19,3,0))</f>
        <v/>
      </c>
      <c r="G282" s="2"/>
      <c r="H282" s="72"/>
      <c r="I282" s="2"/>
      <c r="J282" s="2"/>
      <c r="K282" s="2"/>
      <c r="L282" s="19" t="str">
        <f>IF(OR(I282="",J282="",K282=""),"",VLOOKUP(I282,计分标准!$A$23:$C$31,3,0)*INDEX(计分标准!$B$35:$I$42,MATCH(工作量统计!J282,计分标准!$A$35:$A$42,0),MATCH(工作量统计!K282,计分标准!$B$34:$I$34,0))/100)</f>
        <v/>
      </c>
      <c r="M282" s="2"/>
      <c r="N282" s="2"/>
      <c r="O282" s="17" t="str">
        <f t="shared" si="25"/>
        <v/>
      </c>
      <c r="P282" s="17" t="str">
        <f t="shared" si="26"/>
        <v/>
      </c>
      <c r="Q282" s="59"/>
      <c r="R282" s="59"/>
      <c r="S282" s="72"/>
      <c r="T282" s="59"/>
      <c r="U282" s="59"/>
      <c r="V282" s="17" t="str">
        <f>IF(U282="","",VLOOKUP(U282,计分标准!$A$47:$C$55,3,0))</f>
        <v/>
      </c>
      <c r="W282" s="2"/>
      <c r="X282" s="2"/>
      <c r="Y282" s="72"/>
      <c r="Z282" s="2"/>
      <c r="AA282" s="2"/>
      <c r="AB282" s="2"/>
      <c r="AC282" s="78"/>
      <c r="AD282" s="78"/>
      <c r="AE282" s="44"/>
      <c r="AF282" s="17" t="str">
        <f>IF(OR(Z282="",AA282="",AB282=""),"",VLOOKUP(Z282,计分标准!$A$70:$B$73,2,0)*VLOOKUP(AA282,计分标准!$A$58:$C$61,3,0)*AB282/10)</f>
        <v/>
      </c>
      <c r="AG282" s="17" t="str">
        <f>IF(AC282="",AF282,VLOOKUP(AC282,计分标准!$A$64:$B$67,2,0)*AF282)</f>
        <v/>
      </c>
      <c r="AH282" s="17" t="str">
        <f t="shared" si="27"/>
        <v/>
      </c>
      <c r="AI282" s="2"/>
      <c r="AJ282" s="72"/>
      <c r="AK282" s="72"/>
      <c r="AL282" s="2"/>
      <c r="AM282" s="17" t="str">
        <f t="shared" si="28"/>
        <v/>
      </c>
      <c r="AN282" s="2"/>
      <c r="AO282" s="72"/>
      <c r="AP282" s="2"/>
      <c r="AQ282" s="2"/>
      <c r="AR282" s="17" t="str">
        <f t="shared" si="29"/>
        <v/>
      </c>
      <c r="AS282" s="2"/>
      <c r="AT282" s="72"/>
      <c r="AU282" s="2"/>
      <c r="AV282" s="2"/>
      <c r="AW282" s="2"/>
      <c r="AX282" s="19" t="str">
        <f>IF(OR(AU282="",AV282=""),"",INDEX(计分标准!$C$77:$E$81,MATCH(工作量统计!AU282,计分标准!$A$77:$A$81,0),MATCH(工作量统计!AV282,计分标准!$C$76:$E$76,0)))</f>
        <v/>
      </c>
      <c r="AY282" s="79" t="str">
        <f>IF(AW282="",AX282,AX282*INDEX(计分标准!$C$97:$I$101,MATCH(AU282,计分标准!$A$97:$A$101,0),MATCH(AW282,计分标准!$C$96:$I$96,0)))</f>
        <v/>
      </c>
      <c r="AZ282" s="17" t="str">
        <f t="shared" si="30"/>
        <v/>
      </c>
      <c r="BA282" s="38"/>
    </row>
    <row r="283" spans="1:53" s="4" customFormat="1" ht="21" customHeight="1">
      <c r="A283" s="2"/>
      <c r="B283" s="5"/>
      <c r="C283" s="2"/>
      <c r="D283" s="2"/>
      <c r="E283" s="2"/>
      <c r="F283" s="18" t="str">
        <f>IF(OR(D283="",E283=""),"",VLOOKUP(D283,计分标准!$A$2:$C$10,3,0)*VLOOKUP(E283,计分标准!$A$13:$C$19,3,0))</f>
        <v/>
      </c>
      <c r="G283" s="2"/>
      <c r="H283" s="72"/>
      <c r="I283" s="2"/>
      <c r="J283" s="2"/>
      <c r="K283" s="2"/>
      <c r="L283" s="19" t="str">
        <f>IF(OR(I283="",J283="",K283=""),"",VLOOKUP(I283,计分标准!$A$23:$C$31,3,0)*INDEX(计分标准!$B$35:$I$42,MATCH(工作量统计!J283,计分标准!$A$35:$A$42,0),MATCH(工作量统计!K283,计分标准!$B$34:$I$34,0))/100)</f>
        <v/>
      </c>
      <c r="M283" s="2"/>
      <c r="N283" s="2"/>
      <c r="O283" s="17" t="str">
        <f t="shared" si="25"/>
        <v/>
      </c>
      <c r="P283" s="17" t="str">
        <f t="shared" si="26"/>
        <v/>
      </c>
      <c r="Q283" s="59"/>
      <c r="R283" s="59"/>
      <c r="S283" s="72"/>
      <c r="T283" s="59"/>
      <c r="U283" s="59"/>
      <c r="V283" s="17" t="str">
        <f>IF(U283="","",VLOOKUP(U283,计分标准!$A$47:$C$55,3,0))</f>
        <v/>
      </c>
      <c r="W283" s="2"/>
      <c r="X283" s="2"/>
      <c r="Y283" s="72"/>
      <c r="Z283" s="2"/>
      <c r="AA283" s="2"/>
      <c r="AB283" s="2"/>
      <c r="AC283" s="78"/>
      <c r="AD283" s="78"/>
      <c r="AE283" s="44"/>
      <c r="AF283" s="17" t="str">
        <f>IF(OR(Z283="",AA283="",AB283=""),"",VLOOKUP(Z283,计分标准!$A$70:$B$73,2,0)*VLOOKUP(AA283,计分标准!$A$58:$C$61,3,0)*AB283/10)</f>
        <v/>
      </c>
      <c r="AG283" s="17" t="str">
        <f>IF(AC283="",AF283,VLOOKUP(AC283,计分标准!$A$64:$B$67,2,0)*AF283)</f>
        <v/>
      </c>
      <c r="AH283" s="17" t="str">
        <f t="shared" si="27"/>
        <v/>
      </c>
      <c r="AI283" s="2"/>
      <c r="AJ283" s="72"/>
      <c r="AK283" s="72"/>
      <c r="AL283" s="2"/>
      <c r="AM283" s="17" t="str">
        <f t="shared" si="28"/>
        <v/>
      </c>
      <c r="AN283" s="2"/>
      <c r="AO283" s="72"/>
      <c r="AP283" s="2"/>
      <c r="AQ283" s="2"/>
      <c r="AR283" s="17" t="str">
        <f t="shared" si="29"/>
        <v/>
      </c>
      <c r="AS283" s="2"/>
      <c r="AT283" s="72"/>
      <c r="AU283" s="2"/>
      <c r="AV283" s="2"/>
      <c r="AW283" s="2"/>
      <c r="AX283" s="19" t="str">
        <f>IF(OR(AU283="",AV283=""),"",INDEX(计分标准!$C$77:$E$81,MATCH(工作量统计!AU283,计分标准!$A$77:$A$81,0),MATCH(工作量统计!AV283,计分标准!$C$76:$E$76,0)))</f>
        <v/>
      </c>
      <c r="AY283" s="79" t="str">
        <f>IF(AW283="",AX283,AX283*INDEX(计分标准!$C$97:$I$101,MATCH(AU283,计分标准!$A$97:$A$101,0),MATCH(AW283,计分标准!$C$96:$I$96,0)))</f>
        <v/>
      </c>
      <c r="AZ283" s="17" t="str">
        <f t="shared" si="30"/>
        <v/>
      </c>
      <c r="BA283" s="38"/>
    </row>
    <row r="284" spans="1:53" s="4" customFormat="1" ht="21" customHeight="1">
      <c r="A284" s="2"/>
      <c r="B284" s="5"/>
      <c r="C284" s="2"/>
      <c r="D284" s="2"/>
      <c r="E284" s="2"/>
      <c r="F284" s="18" t="str">
        <f>IF(OR(D284="",E284=""),"",VLOOKUP(D284,计分标准!$A$2:$C$10,3,0)*VLOOKUP(E284,计分标准!$A$13:$C$19,3,0))</f>
        <v/>
      </c>
      <c r="G284" s="2"/>
      <c r="H284" s="72"/>
      <c r="I284" s="2"/>
      <c r="J284" s="2"/>
      <c r="K284" s="2"/>
      <c r="L284" s="19" t="str">
        <f>IF(OR(I284="",J284="",K284=""),"",VLOOKUP(I284,计分标准!$A$23:$C$31,3,0)*INDEX(计分标准!$B$35:$I$42,MATCH(工作量统计!J284,计分标准!$A$35:$A$42,0),MATCH(工作量统计!K284,计分标准!$B$34:$I$34,0))/100)</f>
        <v/>
      </c>
      <c r="M284" s="2"/>
      <c r="N284" s="2"/>
      <c r="O284" s="17" t="str">
        <f t="shared" si="25"/>
        <v/>
      </c>
      <c r="P284" s="17" t="str">
        <f t="shared" si="26"/>
        <v/>
      </c>
      <c r="Q284" s="59"/>
      <c r="R284" s="59"/>
      <c r="S284" s="72"/>
      <c r="T284" s="59"/>
      <c r="U284" s="59"/>
      <c r="V284" s="17" t="str">
        <f>IF(U284="","",VLOOKUP(U284,计分标准!$A$47:$C$55,3,0))</f>
        <v/>
      </c>
      <c r="W284" s="2"/>
      <c r="X284" s="2"/>
      <c r="Y284" s="72"/>
      <c r="Z284" s="2"/>
      <c r="AA284" s="2"/>
      <c r="AB284" s="2"/>
      <c r="AC284" s="78"/>
      <c r="AD284" s="78"/>
      <c r="AE284" s="44"/>
      <c r="AF284" s="17" t="str">
        <f>IF(OR(Z284="",AA284="",AB284=""),"",VLOOKUP(Z284,计分标准!$A$70:$B$73,2,0)*VLOOKUP(AA284,计分标准!$A$58:$C$61,3,0)*AB284/10)</f>
        <v/>
      </c>
      <c r="AG284" s="17" t="str">
        <f>IF(AC284="",AF284,VLOOKUP(AC284,计分标准!$A$64:$B$67,2,0)*AF284)</f>
        <v/>
      </c>
      <c r="AH284" s="17" t="str">
        <f t="shared" si="27"/>
        <v/>
      </c>
      <c r="AI284" s="2"/>
      <c r="AJ284" s="72"/>
      <c r="AK284" s="72"/>
      <c r="AL284" s="2"/>
      <c r="AM284" s="17" t="str">
        <f t="shared" si="28"/>
        <v/>
      </c>
      <c r="AN284" s="2"/>
      <c r="AO284" s="72"/>
      <c r="AP284" s="2"/>
      <c r="AQ284" s="2"/>
      <c r="AR284" s="17" t="str">
        <f t="shared" si="29"/>
        <v/>
      </c>
      <c r="AS284" s="2"/>
      <c r="AT284" s="72"/>
      <c r="AU284" s="2"/>
      <c r="AV284" s="2"/>
      <c r="AW284" s="2"/>
      <c r="AX284" s="19" t="str">
        <f>IF(OR(AU284="",AV284=""),"",INDEX(计分标准!$C$77:$E$81,MATCH(工作量统计!AU284,计分标准!$A$77:$A$81,0),MATCH(工作量统计!AV284,计分标准!$C$76:$E$76,0)))</f>
        <v/>
      </c>
      <c r="AY284" s="79" t="str">
        <f>IF(AW284="",AX284,AX284*INDEX(计分标准!$C$97:$I$101,MATCH(AU284,计分标准!$A$97:$A$101,0),MATCH(AW284,计分标准!$C$96:$I$96,0)))</f>
        <v/>
      </c>
      <c r="AZ284" s="17" t="str">
        <f t="shared" si="30"/>
        <v/>
      </c>
      <c r="BA284" s="38"/>
    </row>
    <row r="285" spans="1:53" s="4" customFormat="1" ht="21" customHeight="1">
      <c r="A285" s="2"/>
      <c r="B285" s="5"/>
      <c r="C285" s="2"/>
      <c r="D285" s="2"/>
      <c r="E285" s="2"/>
      <c r="F285" s="18" t="str">
        <f>IF(OR(D285="",E285=""),"",VLOOKUP(D285,计分标准!$A$2:$C$10,3,0)*VLOOKUP(E285,计分标准!$A$13:$C$19,3,0))</f>
        <v/>
      </c>
      <c r="G285" s="2"/>
      <c r="H285" s="72"/>
      <c r="I285" s="2"/>
      <c r="J285" s="2"/>
      <c r="K285" s="2"/>
      <c r="L285" s="19" t="str">
        <f>IF(OR(I285="",J285="",K285=""),"",VLOOKUP(I285,计分标准!$A$23:$C$31,3,0)*INDEX(计分标准!$B$35:$I$42,MATCH(工作量统计!J285,计分标准!$A$35:$A$42,0),MATCH(工作量统计!K285,计分标准!$B$34:$I$34,0))/100)</f>
        <v/>
      </c>
      <c r="M285" s="2"/>
      <c r="N285" s="2"/>
      <c r="O285" s="17" t="str">
        <f t="shared" si="25"/>
        <v/>
      </c>
      <c r="P285" s="17" t="str">
        <f t="shared" si="26"/>
        <v/>
      </c>
      <c r="Q285" s="59"/>
      <c r="R285" s="59"/>
      <c r="S285" s="72"/>
      <c r="T285" s="59"/>
      <c r="U285" s="59"/>
      <c r="V285" s="17" t="str">
        <f>IF(U285="","",VLOOKUP(U285,计分标准!$A$47:$C$55,3,0))</f>
        <v/>
      </c>
      <c r="W285" s="2"/>
      <c r="X285" s="2"/>
      <c r="Y285" s="72"/>
      <c r="Z285" s="2"/>
      <c r="AA285" s="2"/>
      <c r="AB285" s="2"/>
      <c r="AC285" s="78"/>
      <c r="AD285" s="78"/>
      <c r="AE285" s="44"/>
      <c r="AF285" s="17" t="str">
        <f>IF(OR(Z285="",AA285="",AB285=""),"",VLOOKUP(Z285,计分标准!$A$70:$B$73,2,0)*VLOOKUP(AA285,计分标准!$A$58:$C$61,3,0)*AB285/10)</f>
        <v/>
      </c>
      <c r="AG285" s="17" t="str">
        <f>IF(AC285="",AF285,VLOOKUP(AC285,计分标准!$A$64:$B$67,2,0)*AF285)</f>
        <v/>
      </c>
      <c r="AH285" s="17" t="str">
        <f t="shared" si="27"/>
        <v/>
      </c>
      <c r="AI285" s="2"/>
      <c r="AJ285" s="72"/>
      <c r="AK285" s="72"/>
      <c r="AL285" s="2"/>
      <c r="AM285" s="17" t="str">
        <f t="shared" si="28"/>
        <v/>
      </c>
      <c r="AN285" s="2"/>
      <c r="AO285" s="72"/>
      <c r="AP285" s="2"/>
      <c r="AQ285" s="2"/>
      <c r="AR285" s="17" t="str">
        <f t="shared" si="29"/>
        <v/>
      </c>
      <c r="AS285" s="2"/>
      <c r="AT285" s="72"/>
      <c r="AU285" s="2"/>
      <c r="AV285" s="2"/>
      <c r="AW285" s="2"/>
      <c r="AX285" s="19" t="str">
        <f>IF(OR(AU285="",AV285=""),"",INDEX(计分标准!$C$77:$E$81,MATCH(工作量统计!AU285,计分标准!$A$77:$A$81,0),MATCH(工作量统计!AV285,计分标准!$C$76:$E$76,0)))</f>
        <v/>
      </c>
      <c r="AY285" s="79" t="str">
        <f>IF(AW285="",AX285,AX285*INDEX(计分标准!$C$97:$I$101,MATCH(AU285,计分标准!$A$97:$A$101,0),MATCH(AW285,计分标准!$C$96:$I$96,0)))</f>
        <v/>
      </c>
      <c r="AZ285" s="17" t="str">
        <f t="shared" si="30"/>
        <v/>
      </c>
      <c r="BA285" s="38"/>
    </row>
    <row r="286" spans="1:53" s="4" customFormat="1" ht="21" customHeight="1">
      <c r="A286" s="2"/>
      <c r="B286" s="5"/>
      <c r="C286" s="2"/>
      <c r="D286" s="2"/>
      <c r="E286" s="2"/>
      <c r="F286" s="18" t="str">
        <f>IF(OR(D286="",E286=""),"",VLOOKUP(D286,计分标准!$A$2:$C$10,3,0)*VLOOKUP(E286,计分标准!$A$13:$C$19,3,0))</f>
        <v/>
      </c>
      <c r="G286" s="2"/>
      <c r="H286" s="72"/>
      <c r="I286" s="2"/>
      <c r="J286" s="2"/>
      <c r="K286" s="2"/>
      <c r="L286" s="19" t="str">
        <f>IF(OR(I286="",J286="",K286=""),"",VLOOKUP(I286,计分标准!$A$23:$C$31,3,0)*INDEX(计分标准!$B$35:$I$42,MATCH(工作量统计!J286,计分标准!$A$35:$A$42,0),MATCH(工作量统计!K286,计分标准!$B$34:$I$34,0))/100)</f>
        <v/>
      </c>
      <c r="M286" s="2"/>
      <c r="N286" s="2"/>
      <c r="O286" s="17" t="str">
        <f t="shared" si="25"/>
        <v/>
      </c>
      <c r="P286" s="17" t="str">
        <f t="shared" si="26"/>
        <v/>
      </c>
      <c r="Q286" s="59"/>
      <c r="R286" s="59"/>
      <c r="S286" s="72"/>
      <c r="T286" s="59"/>
      <c r="U286" s="59"/>
      <c r="V286" s="17" t="str">
        <f>IF(U286="","",VLOOKUP(U286,计分标准!$A$47:$C$55,3,0))</f>
        <v/>
      </c>
      <c r="W286" s="2"/>
      <c r="X286" s="2"/>
      <c r="Y286" s="72"/>
      <c r="Z286" s="2"/>
      <c r="AA286" s="2"/>
      <c r="AB286" s="2"/>
      <c r="AC286" s="78"/>
      <c r="AD286" s="78"/>
      <c r="AE286" s="44"/>
      <c r="AF286" s="17" t="str">
        <f>IF(OR(Z286="",AA286="",AB286=""),"",VLOOKUP(Z286,计分标准!$A$70:$B$73,2,0)*VLOOKUP(AA286,计分标准!$A$58:$C$61,3,0)*AB286/10)</f>
        <v/>
      </c>
      <c r="AG286" s="17" t="str">
        <f>IF(AC286="",AF286,VLOOKUP(AC286,计分标准!$A$64:$B$67,2,0)*AF286)</f>
        <v/>
      </c>
      <c r="AH286" s="17" t="str">
        <f t="shared" si="27"/>
        <v/>
      </c>
      <c r="AI286" s="2"/>
      <c r="AJ286" s="72"/>
      <c r="AK286" s="72"/>
      <c r="AL286" s="2"/>
      <c r="AM286" s="17" t="str">
        <f t="shared" si="28"/>
        <v/>
      </c>
      <c r="AN286" s="2"/>
      <c r="AO286" s="72"/>
      <c r="AP286" s="2"/>
      <c r="AQ286" s="2"/>
      <c r="AR286" s="17" t="str">
        <f t="shared" si="29"/>
        <v/>
      </c>
      <c r="AS286" s="2"/>
      <c r="AT286" s="72"/>
      <c r="AU286" s="2"/>
      <c r="AV286" s="2"/>
      <c r="AW286" s="2"/>
      <c r="AX286" s="19" t="str">
        <f>IF(OR(AU286="",AV286=""),"",INDEX(计分标准!$C$77:$E$81,MATCH(工作量统计!AU286,计分标准!$A$77:$A$81,0),MATCH(工作量统计!AV286,计分标准!$C$76:$E$76,0)))</f>
        <v/>
      </c>
      <c r="AY286" s="79" t="str">
        <f>IF(AW286="",AX286,AX286*INDEX(计分标准!$C$97:$I$101,MATCH(AU286,计分标准!$A$97:$A$101,0),MATCH(AW286,计分标准!$C$96:$I$96,0)))</f>
        <v/>
      </c>
      <c r="AZ286" s="17" t="str">
        <f t="shared" si="30"/>
        <v/>
      </c>
      <c r="BA286" s="38"/>
    </row>
    <row r="287" spans="1:53" s="4" customFormat="1" ht="21" customHeight="1">
      <c r="A287" s="2"/>
      <c r="B287" s="5"/>
      <c r="C287" s="2"/>
      <c r="D287" s="2"/>
      <c r="E287" s="2"/>
      <c r="F287" s="18" t="str">
        <f>IF(OR(D287="",E287=""),"",VLOOKUP(D287,计分标准!$A$2:$C$10,3,0)*VLOOKUP(E287,计分标准!$A$13:$C$19,3,0))</f>
        <v/>
      </c>
      <c r="G287" s="2"/>
      <c r="H287" s="72"/>
      <c r="I287" s="2"/>
      <c r="J287" s="2"/>
      <c r="K287" s="2"/>
      <c r="L287" s="19" t="str">
        <f>IF(OR(I287="",J287="",K287=""),"",VLOOKUP(I287,计分标准!$A$23:$C$31,3,0)*INDEX(计分标准!$B$35:$I$42,MATCH(工作量统计!J287,计分标准!$A$35:$A$42,0),MATCH(工作量统计!K287,计分标准!$B$34:$I$34,0))/100)</f>
        <v/>
      </c>
      <c r="M287" s="2"/>
      <c r="N287" s="2"/>
      <c r="O287" s="17" t="str">
        <f t="shared" si="25"/>
        <v/>
      </c>
      <c r="P287" s="17" t="str">
        <f t="shared" si="26"/>
        <v/>
      </c>
      <c r="Q287" s="59"/>
      <c r="R287" s="59"/>
      <c r="S287" s="72"/>
      <c r="T287" s="59"/>
      <c r="U287" s="59"/>
      <c r="V287" s="17" t="str">
        <f>IF(U287="","",VLOOKUP(U287,计分标准!$A$47:$C$55,3,0))</f>
        <v/>
      </c>
      <c r="W287" s="2"/>
      <c r="X287" s="2"/>
      <c r="Y287" s="72"/>
      <c r="Z287" s="2"/>
      <c r="AA287" s="2"/>
      <c r="AB287" s="2"/>
      <c r="AC287" s="78"/>
      <c r="AD287" s="78"/>
      <c r="AE287" s="44"/>
      <c r="AF287" s="17" t="str">
        <f>IF(OR(Z287="",AA287="",AB287=""),"",VLOOKUP(Z287,计分标准!$A$70:$B$73,2,0)*VLOOKUP(AA287,计分标准!$A$58:$C$61,3,0)*AB287/10)</f>
        <v/>
      </c>
      <c r="AG287" s="17" t="str">
        <f>IF(AC287="",AF287,VLOOKUP(AC287,计分标准!$A$64:$B$67,2,0)*AF287)</f>
        <v/>
      </c>
      <c r="AH287" s="17" t="str">
        <f t="shared" si="27"/>
        <v/>
      </c>
      <c r="AI287" s="2"/>
      <c r="AJ287" s="72"/>
      <c r="AK287" s="72"/>
      <c r="AL287" s="2"/>
      <c r="AM287" s="17" t="str">
        <f t="shared" si="28"/>
        <v/>
      </c>
      <c r="AN287" s="2"/>
      <c r="AO287" s="72"/>
      <c r="AP287" s="2"/>
      <c r="AQ287" s="2"/>
      <c r="AR287" s="17" t="str">
        <f t="shared" si="29"/>
        <v/>
      </c>
      <c r="AS287" s="2"/>
      <c r="AT287" s="72"/>
      <c r="AU287" s="2"/>
      <c r="AV287" s="2"/>
      <c r="AW287" s="2"/>
      <c r="AX287" s="19" t="str">
        <f>IF(OR(AU287="",AV287=""),"",INDEX(计分标准!$C$77:$E$81,MATCH(工作量统计!AU287,计分标准!$A$77:$A$81,0),MATCH(工作量统计!AV287,计分标准!$C$76:$E$76,0)))</f>
        <v/>
      </c>
      <c r="AY287" s="79" t="str">
        <f>IF(AW287="",AX287,AX287*INDEX(计分标准!$C$97:$I$101,MATCH(AU287,计分标准!$A$97:$A$101,0),MATCH(AW287,计分标准!$C$96:$I$96,0)))</f>
        <v/>
      </c>
      <c r="AZ287" s="17" t="str">
        <f t="shared" si="30"/>
        <v/>
      </c>
      <c r="BA287" s="38"/>
    </row>
    <row r="288" spans="1:53" s="4" customFormat="1" ht="21" customHeight="1">
      <c r="A288" s="2"/>
      <c r="B288" s="5"/>
      <c r="C288" s="2"/>
      <c r="D288" s="2"/>
      <c r="E288" s="2"/>
      <c r="F288" s="18" t="str">
        <f>IF(OR(D288="",E288=""),"",VLOOKUP(D288,计分标准!$A$2:$C$10,3,0)*VLOOKUP(E288,计分标准!$A$13:$C$19,3,0))</f>
        <v/>
      </c>
      <c r="G288" s="2"/>
      <c r="H288" s="72"/>
      <c r="I288" s="2"/>
      <c r="J288" s="2"/>
      <c r="K288" s="2"/>
      <c r="L288" s="19" t="str">
        <f>IF(OR(I288="",J288="",K288=""),"",VLOOKUP(I288,计分标准!$A$23:$C$31,3,0)*INDEX(计分标准!$B$35:$I$42,MATCH(工作量统计!J288,计分标准!$A$35:$A$42,0),MATCH(工作量统计!K288,计分标准!$B$34:$I$34,0))/100)</f>
        <v/>
      </c>
      <c r="M288" s="2"/>
      <c r="N288" s="2"/>
      <c r="O288" s="17" t="str">
        <f t="shared" si="25"/>
        <v/>
      </c>
      <c r="P288" s="17" t="str">
        <f t="shared" si="26"/>
        <v/>
      </c>
      <c r="Q288" s="59"/>
      <c r="R288" s="59"/>
      <c r="S288" s="72"/>
      <c r="T288" s="59"/>
      <c r="U288" s="59"/>
      <c r="V288" s="17" t="str">
        <f>IF(U288="","",VLOOKUP(U288,计分标准!$A$47:$C$55,3,0))</f>
        <v/>
      </c>
      <c r="W288" s="2"/>
      <c r="X288" s="2"/>
      <c r="Y288" s="72"/>
      <c r="Z288" s="2"/>
      <c r="AA288" s="2"/>
      <c r="AB288" s="2"/>
      <c r="AC288" s="78"/>
      <c r="AD288" s="78"/>
      <c r="AE288" s="44"/>
      <c r="AF288" s="17" t="str">
        <f>IF(OR(Z288="",AA288="",AB288=""),"",VLOOKUP(Z288,计分标准!$A$70:$B$73,2,0)*VLOOKUP(AA288,计分标准!$A$58:$C$61,3,0)*AB288/10)</f>
        <v/>
      </c>
      <c r="AG288" s="17" t="str">
        <f>IF(AC288="",AF288,VLOOKUP(AC288,计分标准!$A$64:$B$67,2,0)*AF288)</f>
        <v/>
      </c>
      <c r="AH288" s="17" t="str">
        <f t="shared" si="27"/>
        <v/>
      </c>
      <c r="AI288" s="2"/>
      <c r="AJ288" s="72"/>
      <c r="AK288" s="72"/>
      <c r="AL288" s="2"/>
      <c r="AM288" s="17" t="str">
        <f t="shared" si="28"/>
        <v/>
      </c>
      <c r="AN288" s="2"/>
      <c r="AO288" s="72"/>
      <c r="AP288" s="2"/>
      <c r="AQ288" s="2"/>
      <c r="AR288" s="17" t="str">
        <f t="shared" si="29"/>
        <v/>
      </c>
      <c r="AS288" s="2"/>
      <c r="AT288" s="72"/>
      <c r="AU288" s="2"/>
      <c r="AV288" s="2"/>
      <c r="AW288" s="2"/>
      <c r="AX288" s="19" t="str">
        <f>IF(OR(AU288="",AV288=""),"",INDEX(计分标准!$C$77:$E$81,MATCH(工作量统计!AU288,计分标准!$A$77:$A$81,0),MATCH(工作量统计!AV288,计分标准!$C$76:$E$76,0)))</f>
        <v/>
      </c>
      <c r="AY288" s="79" t="str">
        <f>IF(AW288="",AX288,AX288*INDEX(计分标准!$C$97:$I$101,MATCH(AU288,计分标准!$A$97:$A$101,0),MATCH(AW288,计分标准!$C$96:$I$96,0)))</f>
        <v/>
      </c>
      <c r="AZ288" s="17" t="str">
        <f t="shared" si="30"/>
        <v/>
      </c>
      <c r="BA288" s="38"/>
    </row>
    <row r="289" spans="1:53" s="4" customFormat="1" ht="21" customHeight="1">
      <c r="A289" s="2"/>
      <c r="B289" s="5"/>
      <c r="C289" s="2"/>
      <c r="D289" s="2"/>
      <c r="E289" s="2"/>
      <c r="F289" s="18" t="str">
        <f>IF(OR(D289="",E289=""),"",VLOOKUP(D289,计分标准!$A$2:$C$10,3,0)*VLOOKUP(E289,计分标准!$A$13:$C$19,3,0))</f>
        <v/>
      </c>
      <c r="G289" s="2"/>
      <c r="H289" s="72"/>
      <c r="I289" s="2"/>
      <c r="J289" s="2"/>
      <c r="K289" s="2"/>
      <c r="L289" s="19" t="str">
        <f>IF(OR(I289="",J289="",K289=""),"",VLOOKUP(I289,计分标准!$A$23:$C$31,3,0)*INDEX(计分标准!$B$35:$I$42,MATCH(工作量统计!J289,计分标准!$A$35:$A$42,0),MATCH(工作量统计!K289,计分标准!$B$34:$I$34,0))/100)</f>
        <v/>
      </c>
      <c r="M289" s="2"/>
      <c r="N289" s="2"/>
      <c r="O289" s="17" t="str">
        <f t="shared" si="25"/>
        <v/>
      </c>
      <c r="P289" s="17" t="str">
        <f t="shared" si="26"/>
        <v/>
      </c>
      <c r="Q289" s="59"/>
      <c r="R289" s="59"/>
      <c r="S289" s="72"/>
      <c r="T289" s="59"/>
      <c r="U289" s="59"/>
      <c r="V289" s="17" t="str">
        <f>IF(U289="","",VLOOKUP(U289,计分标准!$A$47:$C$55,3,0))</f>
        <v/>
      </c>
      <c r="W289" s="2"/>
      <c r="X289" s="2"/>
      <c r="Y289" s="72"/>
      <c r="Z289" s="2"/>
      <c r="AA289" s="2"/>
      <c r="AB289" s="2"/>
      <c r="AC289" s="78"/>
      <c r="AD289" s="78"/>
      <c r="AE289" s="44"/>
      <c r="AF289" s="17" t="str">
        <f>IF(OR(Z289="",AA289="",AB289=""),"",VLOOKUP(Z289,计分标准!$A$70:$B$73,2,0)*VLOOKUP(AA289,计分标准!$A$58:$C$61,3,0)*AB289/10)</f>
        <v/>
      </c>
      <c r="AG289" s="17" t="str">
        <f>IF(AC289="",AF289,VLOOKUP(AC289,计分标准!$A$64:$B$67,2,0)*AF289)</f>
        <v/>
      </c>
      <c r="AH289" s="17" t="str">
        <f t="shared" si="27"/>
        <v/>
      </c>
      <c r="AI289" s="2"/>
      <c r="AJ289" s="72"/>
      <c r="AK289" s="72"/>
      <c r="AL289" s="2"/>
      <c r="AM289" s="17" t="str">
        <f t="shared" si="28"/>
        <v/>
      </c>
      <c r="AN289" s="2"/>
      <c r="AO289" s="72"/>
      <c r="AP289" s="2"/>
      <c r="AQ289" s="2"/>
      <c r="AR289" s="17" t="str">
        <f t="shared" si="29"/>
        <v/>
      </c>
      <c r="AS289" s="2"/>
      <c r="AT289" s="72"/>
      <c r="AU289" s="2"/>
      <c r="AV289" s="2"/>
      <c r="AW289" s="2"/>
      <c r="AX289" s="19" t="str">
        <f>IF(OR(AU289="",AV289=""),"",INDEX(计分标准!$C$77:$E$81,MATCH(工作量统计!AU289,计分标准!$A$77:$A$81,0),MATCH(工作量统计!AV289,计分标准!$C$76:$E$76,0)))</f>
        <v/>
      </c>
      <c r="AY289" s="79" t="str">
        <f>IF(AW289="",AX289,AX289*INDEX(计分标准!$C$97:$I$101,MATCH(AU289,计分标准!$A$97:$A$101,0),MATCH(AW289,计分标准!$C$96:$I$96,0)))</f>
        <v/>
      </c>
      <c r="AZ289" s="17" t="str">
        <f t="shared" si="30"/>
        <v/>
      </c>
      <c r="BA289" s="38"/>
    </row>
    <row r="290" spans="1:53" s="4" customFormat="1" ht="21" customHeight="1">
      <c r="A290" s="2"/>
      <c r="B290" s="5"/>
      <c r="C290" s="2"/>
      <c r="D290" s="2"/>
      <c r="E290" s="2"/>
      <c r="F290" s="18" t="str">
        <f>IF(OR(D290="",E290=""),"",VLOOKUP(D290,计分标准!$A$2:$C$10,3,0)*VLOOKUP(E290,计分标准!$A$13:$C$19,3,0))</f>
        <v/>
      </c>
      <c r="G290" s="2"/>
      <c r="H290" s="72"/>
      <c r="I290" s="2"/>
      <c r="J290" s="2"/>
      <c r="K290" s="2"/>
      <c r="L290" s="19" t="str">
        <f>IF(OR(I290="",J290="",K290=""),"",VLOOKUP(I290,计分标准!$A$23:$C$31,3,0)*INDEX(计分标准!$B$35:$I$42,MATCH(工作量统计!J290,计分标准!$A$35:$A$42,0),MATCH(工作量统计!K290,计分标准!$B$34:$I$34,0))/100)</f>
        <v/>
      </c>
      <c r="M290" s="2"/>
      <c r="N290" s="2"/>
      <c r="O290" s="17" t="str">
        <f t="shared" si="25"/>
        <v/>
      </c>
      <c r="P290" s="17" t="str">
        <f t="shared" si="26"/>
        <v/>
      </c>
      <c r="Q290" s="59"/>
      <c r="R290" s="59"/>
      <c r="S290" s="72"/>
      <c r="T290" s="59"/>
      <c r="U290" s="59"/>
      <c r="V290" s="17" t="str">
        <f>IF(U290="","",VLOOKUP(U290,计分标准!$A$47:$C$55,3,0))</f>
        <v/>
      </c>
      <c r="W290" s="2"/>
      <c r="X290" s="2"/>
      <c r="Y290" s="72"/>
      <c r="Z290" s="2"/>
      <c r="AA290" s="2"/>
      <c r="AB290" s="2"/>
      <c r="AC290" s="78"/>
      <c r="AD290" s="78"/>
      <c r="AE290" s="44"/>
      <c r="AF290" s="17" t="str">
        <f>IF(OR(Z290="",AA290="",AB290=""),"",VLOOKUP(Z290,计分标准!$A$70:$B$73,2,0)*VLOOKUP(AA290,计分标准!$A$58:$C$61,3,0)*AB290/10)</f>
        <v/>
      </c>
      <c r="AG290" s="17" t="str">
        <f>IF(AC290="",AF290,VLOOKUP(AC290,计分标准!$A$64:$B$67,2,0)*AF290)</f>
        <v/>
      </c>
      <c r="AH290" s="17" t="str">
        <f t="shared" si="27"/>
        <v/>
      </c>
      <c r="AI290" s="2"/>
      <c r="AJ290" s="72"/>
      <c r="AK290" s="72"/>
      <c r="AL290" s="2"/>
      <c r="AM290" s="17" t="str">
        <f t="shared" si="28"/>
        <v/>
      </c>
      <c r="AN290" s="2"/>
      <c r="AO290" s="72"/>
      <c r="AP290" s="2"/>
      <c r="AQ290" s="2"/>
      <c r="AR290" s="17" t="str">
        <f t="shared" si="29"/>
        <v/>
      </c>
      <c r="AS290" s="2"/>
      <c r="AT290" s="72"/>
      <c r="AU290" s="2"/>
      <c r="AV290" s="2"/>
      <c r="AW290" s="2"/>
      <c r="AX290" s="19" t="str">
        <f>IF(OR(AU290="",AV290=""),"",INDEX(计分标准!$C$77:$E$81,MATCH(工作量统计!AU290,计分标准!$A$77:$A$81,0),MATCH(工作量统计!AV290,计分标准!$C$76:$E$76,0)))</f>
        <v/>
      </c>
      <c r="AY290" s="79" t="str">
        <f>IF(AW290="",AX290,AX290*INDEX(计分标准!$C$97:$I$101,MATCH(AU290,计分标准!$A$97:$A$101,0),MATCH(AW290,计分标准!$C$96:$I$96,0)))</f>
        <v/>
      </c>
      <c r="AZ290" s="17" t="str">
        <f t="shared" si="30"/>
        <v/>
      </c>
      <c r="BA290" s="38"/>
    </row>
    <row r="291" spans="1:53" s="4" customFormat="1" ht="21" customHeight="1">
      <c r="A291" s="2"/>
      <c r="B291" s="5"/>
      <c r="C291" s="2"/>
      <c r="D291" s="2"/>
      <c r="E291" s="2"/>
      <c r="F291" s="18" t="str">
        <f>IF(OR(D291="",E291=""),"",VLOOKUP(D291,计分标准!$A$2:$C$10,3,0)*VLOOKUP(E291,计分标准!$A$13:$C$19,3,0))</f>
        <v/>
      </c>
      <c r="G291" s="2"/>
      <c r="H291" s="72"/>
      <c r="I291" s="2"/>
      <c r="J291" s="2"/>
      <c r="K291" s="2"/>
      <c r="L291" s="19" t="str">
        <f>IF(OR(I291="",J291="",K291=""),"",VLOOKUP(I291,计分标准!$A$23:$C$31,3,0)*INDEX(计分标准!$B$35:$I$42,MATCH(工作量统计!J291,计分标准!$A$35:$A$42,0),MATCH(工作量统计!K291,计分标准!$B$34:$I$34,0))/100)</f>
        <v/>
      </c>
      <c r="M291" s="2"/>
      <c r="N291" s="2"/>
      <c r="O291" s="17" t="str">
        <f t="shared" si="25"/>
        <v/>
      </c>
      <c r="P291" s="17" t="str">
        <f t="shared" si="26"/>
        <v/>
      </c>
      <c r="Q291" s="59"/>
      <c r="R291" s="59"/>
      <c r="S291" s="72"/>
      <c r="T291" s="59"/>
      <c r="U291" s="59"/>
      <c r="V291" s="17" t="str">
        <f>IF(U291="","",VLOOKUP(U291,计分标准!$A$47:$C$55,3,0))</f>
        <v/>
      </c>
      <c r="W291" s="2"/>
      <c r="X291" s="2"/>
      <c r="Y291" s="72"/>
      <c r="Z291" s="2"/>
      <c r="AA291" s="2"/>
      <c r="AB291" s="2"/>
      <c r="AC291" s="78"/>
      <c r="AD291" s="78"/>
      <c r="AE291" s="44"/>
      <c r="AF291" s="17" t="str">
        <f>IF(OR(Z291="",AA291="",AB291=""),"",VLOOKUP(Z291,计分标准!$A$70:$B$73,2,0)*VLOOKUP(AA291,计分标准!$A$58:$C$61,3,0)*AB291/10)</f>
        <v/>
      </c>
      <c r="AG291" s="17" t="str">
        <f>IF(AC291="",AF291,VLOOKUP(AC291,计分标准!$A$64:$B$67,2,0)*AF291)</f>
        <v/>
      </c>
      <c r="AH291" s="17" t="str">
        <f t="shared" si="27"/>
        <v/>
      </c>
      <c r="AI291" s="2"/>
      <c r="AJ291" s="72"/>
      <c r="AK291" s="72"/>
      <c r="AL291" s="2"/>
      <c r="AM291" s="17" t="str">
        <f t="shared" si="28"/>
        <v/>
      </c>
      <c r="AN291" s="2"/>
      <c r="AO291" s="72"/>
      <c r="AP291" s="2"/>
      <c r="AQ291" s="2"/>
      <c r="AR291" s="17" t="str">
        <f t="shared" si="29"/>
        <v/>
      </c>
      <c r="AS291" s="2"/>
      <c r="AT291" s="72"/>
      <c r="AU291" s="2"/>
      <c r="AV291" s="2"/>
      <c r="AW291" s="2"/>
      <c r="AX291" s="19" t="str">
        <f>IF(OR(AU291="",AV291=""),"",INDEX(计分标准!$C$77:$E$81,MATCH(工作量统计!AU291,计分标准!$A$77:$A$81,0),MATCH(工作量统计!AV291,计分标准!$C$76:$E$76,0)))</f>
        <v/>
      </c>
      <c r="AY291" s="79" t="str">
        <f>IF(AW291="",AX291,AX291*INDEX(计分标准!$C$97:$I$101,MATCH(AU291,计分标准!$A$97:$A$101,0),MATCH(AW291,计分标准!$C$96:$I$96,0)))</f>
        <v/>
      </c>
      <c r="AZ291" s="17" t="str">
        <f t="shared" si="30"/>
        <v/>
      </c>
      <c r="BA291" s="38"/>
    </row>
    <row r="292" spans="1:53" s="4" customFormat="1" ht="21" customHeight="1">
      <c r="A292" s="2"/>
      <c r="B292" s="5"/>
      <c r="C292" s="2"/>
      <c r="D292" s="2"/>
      <c r="E292" s="2"/>
      <c r="F292" s="18" t="str">
        <f>IF(OR(D292="",E292=""),"",VLOOKUP(D292,计分标准!$A$2:$C$10,3,0)*VLOOKUP(E292,计分标准!$A$13:$C$19,3,0))</f>
        <v/>
      </c>
      <c r="G292" s="2"/>
      <c r="H292" s="72"/>
      <c r="I292" s="2"/>
      <c r="J292" s="2"/>
      <c r="K292" s="2"/>
      <c r="L292" s="19" t="str">
        <f>IF(OR(I292="",J292="",K292=""),"",VLOOKUP(I292,计分标准!$A$23:$C$31,3,0)*INDEX(计分标准!$B$35:$I$42,MATCH(工作量统计!J292,计分标准!$A$35:$A$42,0),MATCH(工作量统计!K292,计分标准!$B$34:$I$34,0))/100)</f>
        <v/>
      </c>
      <c r="M292" s="2"/>
      <c r="N292" s="2"/>
      <c r="O292" s="17" t="str">
        <f t="shared" si="25"/>
        <v/>
      </c>
      <c r="P292" s="17" t="str">
        <f t="shared" si="26"/>
        <v/>
      </c>
      <c r="Q292" s="59"/>
      <c r="R292" s="59"/>
      <c r="S292" s="72"/>
      <c r="T292" s="59"/>
      <c r="U292" s="59"/>
      <c r="V292" s="17" t="str">
        <f>IF(U292="","",VLOOKUP(U292,计分标准!$A$47:$C$55,3,0))</f>
        <v/>
      </c>
      <c r="W292" s="2"/>
      <c r="X292" s="2"/>
      <c r="Y292" s="72"/>
      <c r="Z292" s="2"/>
      <c r="AA292" s="2"/>
      <c r="AB292" s="2"/>
      <c r="AC292" s="78"/>
      <c r="AD292" s="78"/>
      <c r="AE292" s="44"/>
      <c r="AF292" s="17" t="str">
        <f>IF(OR(Z292="",AA292="",AB292=""),"",VLOOKUP(Z292,计分标准!$A$70:$B$73,2,0)*VLOOKUP(AA292,计分标准!$A$58:$C$61,3,0)*AB292/10)</f>
        <v/>
      </c>
      <c r="AG292" s="17" t="str">
        <f>IF(AC292="",AF292,VLOOKUP(AC292,计分标准!$A$64:$B$67,2,0)*AF292)</f>
        <v/>
      </c>
      <c r="AH292" s="17" t="str">
        <f t="shared" si="27"/>
        <v/>
      </c>
      <c r="AI292" s="2"/>
      <c r="AJ292" s="72"/>
      <c r="AK292" s="72"/>
      <c r="AL292" s="2"/>
      <c r="AM292" s="17" t="str">
        <f t="shared" si="28"/>
        <v/>
      </c>
      <c r="AN292" s="2"/>
      <c r="AO292" s="72"/>
      <c r="AP292" s="2"/>
      <c r="AQ292" s="2"/>
      <c r="AR292" s="17" t="str">
        <f t="shared" si="29"/>
        <v/>
      </c>
      <c r="AS292" s="2"/>
      <c r="AT292" s="72"/>
      <c r="AU292" s="2"/>
      <c r="AV292" s="2"/>
      <c r="AW292" s="2"/>
      <c r="AX292" s="19" t="str">
        <f>IF(OR(AU292="",AV292=""),"",INDEX(计分标准!$C$77:$E$81,MATCH(工作量统计!AU292,计分标准!$A$77:$A$81,0),MATCH(工作量统计!AV292,计分标准!$C$76:$E$76,0)))</f>
        <v/>
      </c>
      <c r="AY292" s="79" t="str">
        <f>IF(AW292="",AX292,AX292*INDEX(计分标准!$C$97:$I$101,MATCH(AU292,计分标准!$A$97:$A$101,0),MATCH(AW292,计分标准!$C$96:$I$96,0)))</f>
        <v/>
      </c>
      <c r="AZ292" s="17" t="str">
        <f t="shared" si="30"/>
        <v/>
      </c>
      <c r="BA292" s="38"/>
    </row>
    <row r="293" spans="1:53" s="4" customFormat="1" ht="21" customHeight="1">
      <c r="A293" s="2"/>
      <c r="B293" s="5"/>
      <c r="C293" s="2"/>
      <c r="D293" s="2"/>
      <c r="E293" s="2"/>
      <c r="F293" s="18" t="str">
        <f>IF(OR(D293="",E293=""),"",VLOOKUP(D293,计分标准!$A$2:$C$10,3,0)*VLOOKUP(E293,计分标准!$A$13:$C$19,3,0))</f>
        <v/>
      </c>
      <c r="G293" s="2"/>
      <c r="H293" s="72"/>
      <c r="I293" s="2"/>
      <c r="J293" s="2"/>
      <c r="K293" s="2"/>
      <c r="L293" s="19" t="str">
        <f>IF(OR(I293="",J293="",K293=""),"",VLOOKUP(I293,计分标准!$A$23:$C$31,3,0)*INDEX(计分标准!$B$35:$I$42,MATCH(工作量统计!J293,计分标准!$A$35:$A$42,0),MATCH(工作量统计!K293,计分标准!$B$34:$I$34,0))/100)</f>
        <v/>
      </c>
      <c r="M293" s="2"/>
      <c r="N293" s="2"/>
      <c r="O293" s="17" t="str">
        <f t="shared" si="25"/>
        <v/>
      </c>
      <c r="P293" s="17" t="str">
        <f t="shared" si="26"/>
        <v/>
      </c>
      <c r="Q293" s="59"/>
      <c r="R293" s="59"/>
      <c r="S293" s="72"/>
      <c r="T293" s="59"/>
      <c r="U293" s="59"/>
      <c r="V293" s="17" t="str">
        <f>IF(U293="","",VLOOKUP(U293,计分标准!$A$47:$C$55,3,0))</f>
        <v/>
      </c>
      <c r="W293" s="2"/>
      <c r="X293" s="2"/>
      <c r="Y293" s="72"/>
      <c r="Z293" s="2"/>
      <c r="AA293" s="2"/>
      <c r="AB293" s="2"/>
      <c r="AC293" s="78"/>
      <c r="AD293" s="78"/>
      <c r="AE293" s="44"/>
      <c r="AF293" s="17" t="str">
        <f>IF(OR(Z293="",AA293="",AB293=""),"",VLOOKUP(Z293,计分标准!$A$70:$B$73,2,0)*VLOOKUP(AA293,计分标准!$A$58:$C$61,3,0)*AB293/10)</f>
        <v/>
      </c>
      <c r="AG293" s="17" t="str">
        <f>IF(AC293="",AF293,VLOOKUP(AC293,计分标准!$A$64:$B$67,2,0)*AF293)</f>
        <v/>
      </c>
      <c r="AH293" s="17" t="str">
        <f t="shared" si="27"/>
        <v/>
      </c>
      <c r="AI293" s="2"/>
      <c r="AJ293" s="72"/>
      <c r="AK293" s="72"/>
      <c r="AL293" s="2"/>
      <c r="AM293" s="17" t="str">
        <f t="shared" si="28"/>
        <v/>
      </c>
      <c r="AN293" s="2"/>
      <c r="AO293" s="72"/>
      <c r="AP293" s="2"/>
      <c r="AQ293" s="2"/>
      <c r="AR293" s="17" t="str">
        <f t="shared" si="29"/>
        <v/>
      </c>
      <c r="AS293" s="2"/>
      <c r="AT293" s="72"/>
      <c r="AU293" s="2"/>
      <c r="AV293" s="2"/>
      <c r="AW293" s="2"/>
      <c r="AX293" s="19" t="str">
        <f>IF(OR(AU293="",AV293=""),"",INDEX(计分标准!$C$77:$E$81,MATCH(工作量统计!AU293,计分标准!$A$77:$A$81,0),MATCH(工作量统计!AV293,计分标准!$C$76:$E$76,0)))</f>
        <v/>
      </c>
      <c r="AY293" s="79" t="str">
        <f>IF(AW293="",AX293,AX293*INDEX(计分标准!$C$97:$I$101,MATCH(AU293,计分标准!$A$97:$A$101,0),MATCH(AW293,计分标准!$C$96:$I$96,0)))</f>
        <v/>
      </c>
      <c r="AZ293" s="17" t="str">
        <f t="shared" si="30"/>
        <v/>
      </c>
      <c r="BA293" s="38"/>
    </row>
    <row r="294" spans="1:53" s="4" customFormat="1" ht="21" customHeight="1">
      <c r="A294" s="2"/>
      <c r="B294" s="5"/>
      <c r="C294" s="2"/>
      <c r="D294" s="2"/>
      <c r="E294" s="2"/>
      <c r="F294" s="18" t="str">
        <f>IF(OR(D294="",E294=""),"",VLOOKUP(D294,计分标准!$A$2:$C$10,3,0)*VLOOKUP(E294,计分标准!$A$13:$C$19,3,0))</f>
        <v/>
      </c>
      <c r="G294" s="2"/>
      <c r="H294" s="72"/>
      <c r="I294" s="2"/>
      <c r="J294" s="2"/>
      <c r="K294" s="2"/>
      <c r="L294" s="19" t="str">
        <f>IF(OR(I294="",J294="",K294=""),"",VLOOKUP(I294,计分标准!$A$23:$C$31,3,0)*INDEX(计分标准!$B$35:$I$42,MATCH(工作量统计!J294,计分标准!$A$35:$A$42,0),MATCH(工作量统计!K294,计分标准!$B$34:$I$34,0))/100)</f>
        <v/>
      </c>
      <c r="M294" s="2"/>
      <c r="N294" s="2"/>
      <c r="O294" s="17" t="str">
        <f t="shared" si="25"/>
        <v/>
      </c>
      <c r="P294" s="17" t="str">
        <f t="shared" si="26"/>
        <v/>
      </c>
      <c r="Q294" s="59"/>
      <c r="R294" s="59"/>
      <c r="S294" s="72"/>
      <c r="T294" s="59"/>
      <c r="U294" s="59"/>
      <c r="V294" s="17" t="str">
        <f>IF(U294="","",VLOOKUP(U294,计分标准!$A$47:$C$55,3,0))</f>
        <v/>
      </c>
      <c r="W294" s="2"/>
      <c r="X294" s="2"/>
      <c r="Y294" s="72"/>
      <c r="Z294" s="2"/>
      <c r="AA294" s="2"/>
      <c r="AB294" s="2"/>
      <c r="AC294" s="78"/>
      <c r="AD294" s="78"/>
      <c r="AE294" s="44"/>
      <c r="AF294" s="17" t="str">
        <f>IF(OR(Z294="",AA294="",AB294=""),"",VLOOKUP(Z294,计分标准!$A$70:$B$73,2,0)*VLOOKUP(AA294,计分标准!$A$58:$C$61,3,0)*AB294/10)</f>
        <v/>
      </c>
      <c r="AG294" s="17" t="str">
        <f>IF(AC294="",AF294,VLOOKUP(AC294,计分标准!$A$64:$B$67,2,0)*AF294)</f>
        <v/>
      </c>
      <c r="AH294" s="17" t="str">
        <f t="shared" si="27"/>
        <v/>
      </c>
      <c r="AI294" s="2"/>
      <c r="AJ294" s="72"/>
      <c r="AK294" s="72"/>
      <c r="AL294" s="2"/>
      <c r="AM294" s="17" t="str">
        <f t="shared" si="28"/>
        <v/>
      </c>
      <c r="AN294" s="2"/>
      <c r="AO294" s="72"/>
      <c r="AP294" s="2"/>
      <c r="AQ294" s="2"/>
      <c r="AR294" s="17" t="str">
        <f t="shared" si="29"/>
        <v/>
      </c>
      <c r="AS294" s="2"/>
      <c r="AT294" s="72"/>
      <c r="AU294" s="2"/>
      <c r="AV294" s="2"/>
      <c r="AW294" s="2"/>
      <c r="AX294" s="19" t="str">
        <f>IF(OR(AU294="",AV294=""),"",INDEX(计分标准!$C$77:$E$81,MATCH(工作量统计!AU294,计分标准!$A$77:$A$81,0),MATCH(工作量统计!AV294,计分标准!$C$76:$E$76,0)))</f>
        <v/>
      </c>
      <c r="AY294" s="79" t="str">
        <f>IF(AW294="",AX294,AX294*INDEX(计分标准!$C$97:$I$101,MATCH(AU294,计分标准!$A$97:$A$101,0),MATCH(AW294,计分标准!$C$96:$I$96,0)))</f>
        <v/>
      </c>
      <c r="AZ294" s="17" t="str">
        <f t="shared" si="30"/>
        <v/>
      </c>
      <c r="BA294" s="38"/>
    </row>
    <row r="295" spans="1:53" s="4" customFormat="1" ht="21" customHeight="1">
      <c r="A295" s="2"/>
      <c r="B295" s="5"/>
      <c r="C295" s="2"/>
      <c r="D295" s="2"/>
      <c r="E295" s="2"/>
      <c r="F295" s="18" t="str">
        <f>IF(OR(D295="",E295=""),"",VLOOKUP(D295,计分标准!$A$2:$C$10,3,0)*VLOOKUP(E295,计分标准!$A$13:$C$19,3,0))</f>
        <v/>
      </c>
      <c r="G295" s="2"/>
      <c r="H295" s="72"/>
      <c r="I295" s="2"/>
      <c r="J295" s="2"/>
      <c r="K295" s="2"/>
      <c r="L295" s="19" t="str">
        <f>IF(OR(I295="",J295="",K295=""),"",VLOOKUP(I295,计分标准!$A$23:$C$31,3,0)*INDEX(计分标准!$B$35:$I$42,MATCH(工作量统计!J295,计分标准!$A$35:$A$42,0),MATCH(工作量统计!K295,计分标准!$B$34:$I$34,0))/100)</f>
        <v/>
      </c>
      <c r="M295" s="2"/>
      <c r="N295" s="2"/>
      <c r="O295" s="17" t="str">
        <f t="shared" si="25"/>
        <v/>
      </c>
      <c r="P295" s="17" t="str">
        <f t="shared" si="26"/>
        <v/>
      </c>
      <c r="Q295" s="59"/>
      <c r="R295" s="59"/>
      <c r="S295" s="72"/>
      <c r="T295" s="59"/>
      <c r="U295" s="59"/>
      <c r="V295" s="17" t="str">
        <f>IF(U295="","",VLOOKUP(U295,计分标准!$A$47:$C$55,3,0))</f>
        <v/>
      </c>
      <c r="W295" s="2"/>
      <c r="X295" s="2"/>
      <c r="Y295" s="72"/>
      <c r="Z295" s="2"/>
      <c r="AA295" s="2"/>
      <c r="AB295" s="2"/>
      <c r="AC295" s="78"/>
      <c r="AD295" s="78"/>
      <c r="AE295" s="44"/>
      <c r="AF295" s="17" t="str">
        <f>IF(OR(Z295="",AA295="",AB295=""),"",VLOOKUP(Z295,计分标准!$A$70:$B$73,2,0)*VLOOKUP(AA295,计分标准!$A$58:$C$61,3,0)*AB295/10)</f>
        <v/>
      </c>
      <c r="AG295" s="17" t="str">
        <f>IF(AC295="",AF295,VLOOKUP(AC295,计分标准!$A$64:$B$67,2,0)*AF295)</f>
        <v/>
      </c>
      <c r="AH295" s="17" t="str">
        <f t="shared" si="27"/>
        <v/>
      </c>
      <c r="AI295" s="2"/>
      <c r="AJ295" s="72"/>
      <c r="AK295" s="72"/>
      <c r="AL295" s="2"/>
      <c r="AM295" s="17" t="str">
        <f t="shared" si="28"/>
        <v/>
      </c>
      <c r="AN295" s="2"/>
      <c r="AO295" s="72"/>
      <c r="AP295" s="2"/>
      <c r="AQ295" s="2"/>
      <c r="AR295" s="17" t="str">
        <f t="shared" si="29"/>
        <v/>
      </c>
      <c r="AS295" s="2"/>
      <c r="AT295" s="72"/>
      <c r="AU295" s="2"/>
      <c r="AV295" s="2"/>
      <c r="AW295" s="2"/>
      <c r="AX295" s="19" t="str">
        <f>IF(OR(AU295="",AV295=""),"",INDEX(计分标准!$C$77:$E$81,MATCH(工作量统计!AU295,计分标准!$A$77:$A$81,0),MATCH(工作量统计!AV295,计分标准!$C$76:$E$76,0)))</f>
        <v/>
      </c>
      <c r="AY295" s="79" t="str">
        <f>IF(AW295="",AX295,AX295*INDEX(计分标准!$C$97:$I$101,MATCH(AU295,计分标准!$A$97:$A$101,0),MATCH(AW295,计分标准!$C$96:$I$96,0)))</f>
        <v/>
      </c>
      <c r="AZ295" s="17" t="str">
        <f t="shared" si="30"/>
        <v/>
      </c>
      <c r="BA295" s="38"/>
    </row>
    <row r="296" spans="1:53" s="4" customFormat="1" ht="21" customHeight="1">
      <c r="A296" s="2"/>
      <c r="B296" s="5"/>
      <c r="C296" s="2"/>
      <c r="D296" s="2"/>
      <c r="E296" s="2"/>
      <c r="F296" s="18" t="str">
        <f>IF(OR(D296="",E296=""),"",VLOOKUP(D296,计分标准!$A$2:$C$10,3,0)*VLOOKUP(E296,计分标准!$A$13:$C$19,3,0))</f>
        <v/>
      </c>
      <c r="G296" s="2"/>
      <c r="H296" s="72"/>
      <c r="I296" s="2"/>
      <c r="J296" s="2"/>
      <c r="K296" s="2"/>
      <c r="L296" s="19" t="str">
        <f>IF(OR(I296="",J296="",K296=""),"",VLOOKUP(I296,计分标准!$A$23:$C$31,3,0)*INDEX(计分标准!$B$35:$I$42,MATCH(工作量统计!J296,计分标准!$A$35:$A$42,0),MATCH(工作量统计!K296,计分标准!$B$34:$I$34,0))/100)</f>
        <v/>
      </c>
      <c r="M296" s="2"/>
      <c r="N296" s="2"/>
      <c r="O296" s="17" t="str">
        <f t="shared" si="25"/>
        <v/>
      </c>
      <c r="P296" s="17" t="str">
        <f t="shared" si="26"/>
        <v/>
      </c>
      <c r="Q296" s="59"/>
      <c r="R296" s="59"/>
      <c r="S296" s="72"/>
      <c r="T296" s="59"/>
      <c r="U296" s="59"/>
      <c r="V296" s="17" t="str">
        <f>IF(U296="","",VLOOKUP(U296,计分标准!$A$47:$C$55,3,0))</f>
        <v/>
      </c>
      <c r="W296" s="2"/>
      <c r="X296" s="2"/>
      <c r="Y296" s="72"/>
      <c r="Z296" s="2"/>
      <c r="AA296" s="2"/>
      <c r="AB296" s="2"/>
      <c r="AC296" s="78"/>
      <c r="AD296" s="78"/>
      <c r="AE296" s="44"/>
      <c r="AF296" s="17" t="str">
        <f>IF(OR(Z296="",AA296="",AB296=""),"",VLOOKUP(Z296,计分标准!$A$70:$B$73,2,0)*VLOOKUP(AA296,计分标准!$A$58:$C$61,3,0)*AB296/10)</f>
        <v/>
      </c>
      <c r="AG296" s="17" t="str">
        <f>IF(AC296="",AF296,VLOOKUP(AC296,计分标准!$A$64:$B$67,2,0)*AF296)</f>
        <v/>
      </c>
      <c r="AH296" s="17" t="str">
        <f t="shared" si="27"/>
        <v/>
      </c>
      <c r="AI296" s="2"/>
      <c r="AJ296" s="72"/>
      <c r="AK296" s="72"/>
      <c r="AL296" s="2"/>
      <c r="AM296" s="17" t="str">
        <f t="shared" si="28"/>
        <v/>
      </c>
      <c r="AN296" s="2"/>
      <c r="AO296" s="72"/>
      <c r="AP296" s="2"/>
      <c r="AQ296" s="2"/>
      <c r="AR296" s="17" t="str">
        <f t="shared" si="29"/>
        <v/>
      </c>
      <c r="AS296" s="2"/>
      <c r="AT296" s="72"/>
      <c r="AU296" s="2"/>
      <c r="AV296" s="2"/>
      <c r="AW296" s="2"/>
      <c r="AX296" s="19" t="str">
        <f>IF(OR(AU296="",AV296=""),"",INDEX(计分标准!$C$77:$E$81,MATCH(工作量统计!AU296,计分标准!$A$77:$A$81,0),MATCH(工作量统计!AV296,计分标准!$C$76:$E$76,0)))</f>
        <v/>
      </c>
      <c r="AY296" s="79" t="str">
        <f>IF(AW296="",AX296,AX296*INDEX(计分标准!$C$97:$I$101,MATCH(AU296,计分标准!$A$97:$A$101,0),MATCH(AW296,计分标准!$C$96:$I$96,0)))</f>
        <v/>
      </c>
      <c r="AZ296" s="17" t="str">
        <f t="shared" si="30"/>
        <v/>
      </c>
      <c r="BA296" s="38"/>
    </row>
    <row r="297" spans="1:53" s="4" customFormat="1" ht="21" customHeight="1">
      <c r="A297" s="2"/>
      <c r="B297" s="5"/>
      <c r="C297" s="2"/>
      <c r="D297" s="2"/>
      <c r="E297" s="2"/>
      <c r="F297" s="18" t="str">
        <f>IF(OR(D297="",E297=""),"",VLOOKUP(D297,计分标准!$A$2:$C$10,3,0)*VLOOKUP(E297,计分标准!$A$13:$C$19,3,0))</f>
        <v/>
      </c>
      <c r="G297" s="2"/>
      <c r="H297" s="72"/>
      <c r="I297" s="2"/>
      <c r="J297" s="2"/>
      <c r="K297" s="2"/>
      <c r="L297" s="19" t="str">
        <f>IF(OR(I297="",J297="",K297=""),"",VLOOKUP(I297,计分标准!$A$23:$C$31,3,0)*INDEX(计分标准!$B$35:$I$42,MATCH(工作量统计!J297,计分标准!$A$35:$A$42,0),MATCH(工作量统计!K297,计分标准!$B$34:$I$34,0))/100)</f>
        <v/>
      </c>
      <c r="M297" s="2"/>
      <c r="N297" s="2"/>
      <c r="O297" s="17" t="str">
        <f t="shared" si="25"/>
        <v/>
      </c>
      <c r="P297" s="17" t="str">
        <f t="shared" si="26"/>
        <v/>
      </c>
      <c r="Q297" s="59"/>
      <c r="R297" s="59"/>
      <c r="S297" s="72"/>
      <c r="T297" s="59"/>
      <c r="U297" s="59"/>
      <c r="V297" s="17" t="str">
        <f>IF(U297="","",VLOOKUP(U297,计分标准!$A$47:$C$55,3,0))</f>
        <v/>
      </c>
      <c r="W297" s="2"/>
      <c r="X297" s="2"/>
      <c r="Y297" s="72"/>
      <c r="Z297" s="2"/>
      <c r="AA297" s="2"/>
      <c r="AB297" s="2"/>
      <c r="AC297" s="78"/>
      <c r="AD297" s="78"/>
      <c r="AE297" s="44"/>
      <c r="AF297" s="17" t="str">
        <f>IF(OR(Z297="",AA297="",AB297=""),"",VLOOKUP(Z297,计分标准!$A$70:$B$73,2,0)*VLOOKUP(AA297,计分标准!$A$58:$C$61,3,0)*AB297/10)</f>
        <v/>
      </c>
      <c r="AG297" s="17" t="str">
        <f>IF(AC297="",AF297,VLOOKUP(AC297,计分标准!$A$64:$B$67,2,0)*AF297)</f>
        <v/>
      </c>
      <c r="AH297" s="17" t="str">
        <f t="shared" si="27"/>
        <v/>
      </c>
      <c r="AI297" s="2"/>
      <c r="AJ297" s="72"/>
      <c r="AK297" s="72"/>
      <c r="AL297" s="2"/>
      <c r="AM297" s="17" t="str">
        <f t="shared" si="28"/>
        <v/>
      </c>
      <c r="AN297" s="2"/>
      <c r="AO297" s="72"/>
      <c r="AP297" s="2"/>
      <c r="AQ297" s="2"/>
      <c r="AR297" s="17" t="str">
        <f t="shared" si="29"/>
        <v/>
      </c>
      <c r="AS297" s="2"/>
      <c r="AT297" s="72"/>
      <c r="AU297" s="2"/>
      <c r="AV297" s="2"/>
      <c r="AW297" s="2"/>
      <c r="AX297" s="19" t="str">
        <f>IF(OR(AU297="",AV297=""),"",INDEX(计分标准!$C$77:$E$81,MATCH(工作量统计!AU297,计分标准!$A$77:$A$81,0),MATCH(工作量统计!AV297,计分标准!$C$76:$E$76,0)))</f>
        <v/>
      </c>
      <c r="AY297" s="79" t="str">
        <f>IF(AW297="",AX297,AX297*INDEX(计分标准!$C$97:$I$101,MATCH(AU297,计分标准!$A$97:$A$101,0),MATCH(AW297,计分标准!$C$96:$I$96,0)))</f>
        <v/>
      </c>
      <c r="AZ297" s="17" t="str">
        <f t="shared" si="30"/>
        <v/>
      </c>
      <c r="BA297" s="38"/>
    </row>
    <row r="298" spans="1:53" s="4" customFormat="1" ht="21" customHeight="1">
      <c r="A298" s="2"/>
      <c r="B298" s="5"/>
      <c r="C298" s="2"/>
      <c r="D298" s="2"/>
      <c r="E298" s="2"/>
      <c r="F298" s="18" t="str">
        <f>IF(OR(D298="",E298=""),"",VLOOKUP(D298,计分标准!$A$2:$C$10,3,0)*VLOOKUP(E298,计分标准!$A$13:$C$19,3,0))</f>
        <v/>
      </c>
      <c r="G298" s="2"/>
      <c r="H298" s="72"/>
      <c r="I298" s="2"/>
      <c r="J298" s="2"/>
      <c r="K298" s="2"/>
      <c r="L298" s="19" t="str">
        <f>IF(OR(I298="",J298="",K298=""),"",VLOOKUP(I298,计分标准!$A$23:$C$31,3,0)*INDEX(计分标准!$B$35:$I$42,MATCH(工作量统计!J298,计分标准!$A$35:$A$42,0),MATCH(工作量统计!K298,计分标准!$B$34:$I$34,0))/100)</f>
        <v/>
      </c>
      <c r="M298" s="2"/>
      <c r="N298" s="2"/>
      <c r="O298" s="17" t="str">
        <f t="shared" si="25"/>
        <v/>
      </c>
      <c r="P298" s="17" t="str">
        <f t="shared" si="26"/>
        <v/>
      </c>
      <c r="Q298" s="59"/>
      <c r="R298" s="59"/>
      <c r="S298" s="72"/>
      <c r="T298" s="59"/>
      <c r="U298" s="59"/>
      <c r="V298" s="17" t="str">
        <f>IF(U298="","",VLOOKUP(U298,计分标准!$A$47:$C$55,3,0))</f>
        <v/>
      </c>
      <c r="W298" s="2"/>
      <c r="X298" s="2"/>
      <c r="Y298" s="72"/>
      <c r="Z298" s="2"/>
      <c r="AA298" s="2"/>
      <c r="AB298" s="2"/>
      <c r="AC298" s="78"/>
      <c r="AD298" s="78"/>
      <c r="AE298" s="44"/>
      <c r="AF298" s="17" t="str">
        <f>IF(OR(Z298="",AA298="",AB298=""),"",VLOOKUP(Z298,计分标准!$A$70:$B$73,2,0)*VLOOKUP(AA298,计分标准!$A$58:$C$61,3,0)*AB298/10)</f>
        <v/>
      </c>
      <c r="AG298" s="17" t="str">
        <f>IF(AC298="",AF298,VLOOKUP(AC298,计分标准!$A$64:$B$67,2,0)*AF298)</f>
        <v/>
      </c>
      <c r="AH298" s="17" t="str">
        <f t="shared" si="27"/>
        <v/>
      </c>
      <c r="AI298" s="2"/>
      <c r="AJ298" s="72"/>
      <c r="AK298" s="72"/>
      <c r="AL298" s="2"/>
      <c r="AM298" s="17" t="str">
        <f t="shared" si="28"/>
        <v/>
      </c>
      <c r="AN298" s="2"/>
      <c r="AO298" s="72"/>
      <c r="AP298" s="2"/>
      <c r="AQ298" s="2"/>
      <c r="AR298" s="17" t="str">
        <f t="shared" si="29"/>
        <v/>
      </c>
      <c r="AS298" s="2"/>
      <c r="AT298" s="72"/>
      <c r="AU298" s="2"/>
      <c r="AV298" s="2"/>
      <c r="AW298" s="2"/>
      <c r="AX298" s="19" t="str">
        <f>IF(OR(AU298="",AV298=""),"",INDEX(计分标准!$C$77:$E$81,MATCH(工作量统计!AU298,计分标准!$A$77:$A$81,0),MATCH(工作量统计!AV298,计分标准!$C$76:$E$76,0)))</f>
        <v/>
      </c>
      <c r="AY298" s="79" t="str">
        <f>IF(AW298="",AX298,AX298*INDEX(计分标准!$C$97:$I$101,MATCH(AU298,计分标准!$A$97:$A$101,0),MATCH(AW298,计分标准!$C$96:$I$96,0)))</f>
        <v/>
      </c>
      <c r="AZ298" s="17" t="str">
        <f t="shared" si="30"/>
        <v/>
      </c>
      <c r="BA298" s="38"/>
    </row>
    <row r="299" spans="1:53" s="4" customFormat="1" ht="21" customHeight="1">
      <c r="A299" s="2"/>
      <c r="B299" s="5"/>
      <c r="C299" s="2"/>
      <c r="D299" s="2"/>
      <c r="E299" s="2"/>
      <c r="F299" s="18" t="str">
        <f>IF(OR(D299="",E299=""),"",VLOOKUP(D299,计分标准!$A$2:$C$10,3,0)*VLOOKUP(E299,计分标准!$A$13:$C$19,3,0))</f>
        <v/>
      </c>
      <c r="G299" s="2"/>
      <c r="H299" s="72"/>
      <c r="I299" s="2"/>
      <c r="J299" s="2"/>
      <c r="K299" s="2"/>
      <c r="L299" s="19" t="str">
        <f>IF(OR(I299="",J299="",K299=""),"",VLOOKUP(I299,计分标准!$A$23:$C$31,3,0)*INDEX(计分标准!$B$35:$I$42,MATCH(工作量统计!J299,计分标准!$A$35:$A$42,0),MATCH(工作量统计!K299,计分标准!$B$34:$I$34,0))/100)</f>
        <v/>
      </c>
      <c r="M299" s="2"/>
      <c r="N299" s="2"/>
      <c r="O299" s="17" t="str">
        <f t="shared" si="25"/>
        <v/>
      </c>
      <c r="P299" s="17" t="str">
        <f t="shared" si="26"/>
        <v/>
      </c>
      <c r="Q299" s="59"/>
      <c r="R299" s="59"/>
      <c r="S299" s="72"/>
      <c r="T299" s="59"/>
      <c r="U299" s="59"/>
      <c r="V299" s="17" t="str">
        <f>IF(U299="","",VLOOKUP(U299,计分标准!$A$47:$C$55,3,0))</f>
        <v/>
      </c>
      <c r="W299" s="2"/>
      <c r="X299" s="2"/>
      <c r="Y299" s="72"/>
      <c r="Z299" s="2"/>
      <c r="AA299" s="2"/>
      <c r="AB299" s="2"/>
      <c r="AC299" s="78"/>
      <c r="AD299" s="78"/>
      <c r="AE299" s="44"/>
      <c r="AF299" s="17" t="str">
        <f>IF(OR(Z299="",AA299="",AB299=""),"",VLOOKUP(Z299,计分标准!$A$70:$B$73,2,0)*VLOOKUP(AA299,计分标准!$A$58:$C$61,3,0)*AB299/10)</f>
        <v/>
      </c>
      <c r="AG299" s="17" t="str">
        <f>IF(AC299="",AF299,VLOOKUP(AC299,计分标准!$A$64:$B$67,2,0)*AF299)</f>
        <v/>
      </c>
      <c r="AH299" s="17" t="str">
        <f t="shared" si="27"/>
        <v/>
      </c>
      <c r="AI299" s="2"/>
      <c r="AJ299" s="72"/>
      <c r="AK299" s="72"/>
      <c r="AL299" s="2"/>
      <c r="AM299" s="17" t="str">
        <f t="shared" si="28"/>
        <v/>
      </c>
      <c r="AN299" s="2"/>
      <c r="AO299" s="72"/>
      <c r="AP299" s="2"/>
      <c r="AQ299" s="2"/>
      <c r="AR299" s="17" t="str">
        <f t="shared" si="29"/>
        <v/>
      </c>
      <c r="AS299" s="2"/>
      <c r="AT299" s="72"/>
      <c r="AU299" s="2"/>
      <c r="AV299" s="2"/>
      <c r="AW299" s="2"/>
      <c r="AX299" s="19" t="str">
        <f>IF(OR(AU299="",AV299=""),"",INDEX(计分标准!$C$77:$E$81,MATCH(工作量统计!AU299,计分标准!$A$77:$A$81,0),MATCH(工作量统计!AV299,计分标准!$C$76:$E$76,0)))</f>
        <v/>
      </c>
      <c r="AY299" s="79" t="str">
        <f>IF(AW299="",AX299,AX299*INDEX(计分标准!$C$97:$I$101,MATCH(AU299,计分标准!$A$97:$A$101,0),MATCH(AW299,计分标准!$C$96:$I$96,0)))</f>
        <v/>
      </c>
      <c r="AZ299" s="17" t="str">
        <f t="shared" si="30"/>
        <v/>
      </c>
      <c r="BA299" s="38"/>
    </row>
    <row r="300" spans="1:53" s="4" customFormat="1" ht="21" customHeight="1">
      <c r="A300" s="2"/>
      <c r="B300" s="5"/>
      <c r="C300" s="2"/>
      <c r="D300" s="2"/>
      <c r="E300" s="2"/>
      <c r="F300" s="18" t="str">
        <f>IF(OR(D300="",E300=""),"",VLOOKUP(D300,计分标准!$A$2:$C$10,3,0)*VLOOKUP(E300,计分标准!$A$13:$C$19,3,0))</f>
        <v/>
      </c>
      <c r="G300" s="2"/>
      <c r="H300" s="72"/>
      <c r="I300" s="2"/>
      <c r="J300" s="2"/>
      <c r="K300" s="2"/>
      <c r="L300" s="19" t="str">
        <f>IF(OR(I300="",J300="",K300=""),"",VLOOKUP(I300,计分标准!$A$23:$C$31,3,0)*INDEX(计分标准!$B$35:$I$42,MATCH(工作量统计!J300,计分标准!$A$35:$A$42,0),MATCH(工作量统计!K300,计分标准!$B$34:$I$34,0))/100)</f>
        <v/>
      </c>
      <c r="M300" s="2"/>
      <c r="N300" s="2"/>
      <c r="O300" s="17" t="str">
        <f t="shared" si="25"/>
        <v/>
      </c>
      <c r="P300" s="17" t="str">
        <f t="shared" si="26"/>
        <v/>
      </c>
      <c r="Q300" s="59"/>
      <c r="R300" s="59"/>
      <c r="S300" s="72"/>
      <c r="T300" s="59"/>
      <c r="U300" s="59"/>
      <c r="V300" s="17" t="str">
        <f>IF(U300="","",VLOOKUP(U300,计分标准!$A$47:$C$55,3,0))</f>
        <v/>
      </c>
      <c r="W300" s="2"/>
      <c r="X300" s="2"/>
      <c r="Y300" s="72"/>
      <c r="Z300" s="2"/>
      <c r="AA300" s="2"/>
      <c r="AB300" s="2"/>
      <c r="AC300" s="78"/>
      <c r="AD300" s="78"/>
      <c r="AE300" s="44"/>
      <c r="AF300" s="17" t="str">
        <f>IF(OR(Z300="",AA300="",AB300=""),"",VLOOKUP(Z300,计分标准!$A$70:$B$73,2,0)*VLOOKUP(AA300,计分标准!$A$58:$C$61,3,0)*AB300/10)</f>
        <v/>
      </c>
      <c r="AG300" s="17" t="str">
        <f>IF(AC300="",AF300,VLOOKUP(AC300,计分标准!$A$64:$B$67,2,0)*AF300)</f>
        <v/>
      </c>
      <c r="AH300" s="17" t="str">
        <f t="shared" si="27"/>
        <v/>
      </c>
      <c r="AI300" s="2"/>
      <c r="AJ300" s="72"/>
      <c r="AK300" s="72"/>
      <c r="AL300" s="2"/>
      <c r="AM300" s="17" t="str">
        <f t="shared" si="28"/>
        <v/>
      </c>
      <c r="AN300" s="2"/>
      <c r="AO300" s="72"/>
      <c r="AP300" s="2"/>
      <c r="AQ300" s="2"/>
      <c r="AR300" s="17" t="str">
        <f t="shared" si="29"/>
        <v/>
      </c>
      <c r="AS300" s="2"/>
      <c r="AT300" s="72"/>
      <c r="AU300" s="2"/>
      <c r="AV300" s="2"/>
      <c r="AW300" s="2"/>
      <c r="AX300" s="19" t="str">
        <f>IF(OR(AU300="",AV300=""),"",INDEX(计分标准!$C$77:$E$81,MATCH(工作量统计!AU300,计分标准!$A$77:$A$81,0),MATCH(工作量统计!AV300,计分标准!$C$76:$E$76,0)))</f>
        <v/>
      </c>
      <c r="AY300" s="79" t="str">
        <f>IF(AW300="",AX300,AX300*INDEX(计分标准!$C$97:$I$101,MATCH(AU300,计分标准!$A$97:$A$101,0),MATCH(AW300,计分标准!$C$96:$I$96,0)))</f>
        <v/>
      </c>
      <c r="AZ300" s="17" t="str">
        <f t="shared" si="30"/>
        <v/>
      </c>
      <c r="BA300" s="38"/>
    </row>
    <row r="301" spans="1:53" s="4" customFormat="1" ht="21" customHeight="1">
      <c r="A301" s="2"/>
      <c r="B301" s="5"/>
      <c r="C301" s="2"/>
      <c r="D301" s="2"/>
      <c r="E301" s="2"/>
      <c r="F301" s="18" t="str">
        <f>IF(OR(D301="",E301=""),"",VLOOKUP(D301,计分标准!$A$2:$C$10,3,0)*VLOOKUP(E301,计分标准!$A$13:$C$19,3,0))</f>
        <v/>
      </c>
      <c r="G301" s="2"/>
      <c r="H301" s="72"/>
      <c r="I301" s="2"/>
      <c r="J301" s="2"/>
      <c r="K301" s="2"/>
      <c r="L301" s="19" t="str">
        <f>IF(OR(I301="",J301="",K301=""),"",VLOOKUP(I301,计分标准!$A$23:$C$31,3,0)*INDEX(计分标准!$B$35:$I$42,MATCH(工作量统计!J301,计分标准!$A$35:$A$42,0),MATCH(工作量统计!K301,计分标准!$B$34:$I$34,0))/100)</f>
        <v/>
      </c>
      <c r="M301" s="2"/>
      <c r="N301" s="2"/>
      <c r="O301" s="17" t="str">
        <f t="shared" si="25"/>
        <v/>
      </c>
      <c r="P301" s="17" t="str">
        <f t="shared" si="26"/>
        <v/>
      </c>
      <c r="Q301" s="59"/>
      <c r="R301" s="59"/>
      <c r="S301" s="72"/>
      <c r="T301" s="59"/>
      <c r="U301" s="59"/>
      <c r="V301" s="17" t="str">
        <f>IF(U301="","",VLOOKUP(U301,计分标准!$A$47:$C$55,3,0))</f>
        <v/>
      </c>
      <c r="W301" s="2"/>
      <c r="X301" s="2"/>
      <c r="Y301" s="72"/>
      <c r="Z301" s="2"/>
      <c r="AA301" s="2"/>
      <c r="AB301" s="2"/>
      <c r="AC301" s="78"/>
      <c r="AD301" s="78"/>
      <c r="AE301" s="44"/>
      <c r="AF301" s="17" t="str">
        <f>IF(OR(Z301="",AA301="",AB301=""),"",VLOOKUP(Z301,计分标准!$A$70:$B$73,2,0)*VLOOKUP(AA301,计分标准!$A$58:$C$61,3,0)*AB301/10)</f>
        <v/>
      </c>
      <c r="AG301" s="17" t="str">
        <f>IF(AC301="",AF301,VLOOKUP(AC301,计分标准!$A$64:$B$67,2,0)*AF301)</f>
        <v/>
      </c>
      <c r="AH301" s="17" t="str">
        <f t="shared" si="27"/>
        <v/>
      </c>
      <c r="AI301" s="2"/>
      <c r="AJ301" s="72"/>
      <c r="AK301" s="72"/>
      <c r="AL301" s="2"/>
      <c r="AM301" s="17" t="str">
        <f t="shared" si="28"/>
        <v/>
      </c>
      <c r="AN301" s="2"/>
      <c r="AO301" s="72"/>
      <c r="AP301" s="2"/>
      <c r="AQ301" s="2"/>
      <c r="AR301" s="17" t="str">
        <f t="shared" si="29"/>
        <v/>
      </c>
      <c r="AS301" s="2"/>
      <c r="AT301" s="72"/>
      <c r="AU301" s="2"/>
      <c r="AV301" s="2"/>
      <c r="AW301" s="2"/>
      <c r="AX301" s="19" t="str">
        <f>IF(OR(AU301="",AV301=""),"",INDEX(计分标准!$C$77:$E$81,MATCH(工作量统计!AU301,计分标准!$A$77:$A$81,0),MATCH(工作量统计!AV301,计分标准!$C$76:$E$76,0)))</f>
        <v/>
      </c>
      <c r="AY301" s="79" t="str">
        <f>IF(AW301="",AX301,AX301*INDEX(计分标准!$C$97:$I$101,MATCH(AU301,计分标准!$A$97:$A$101,0),MATCH(AW301,计分标准!$C$96:$I$96,0)))</f>
        <v/>
      </c>
      <c r="AZ301" s="17" t="str">
        <f t="shared" si="30"/>
        <v/>
      </c>
      <c r="BA301" s="38"/>
    </row>
    <row r="302" spans="1:53" s="4" customFormat="1" ht="21" customHeight="1">
      <c r="A302" s="2"/>
      <c r="B302" s="5"/>
      <c r="C302" s="2"/>
      <c r="D302" s="2"/>
      <c r="E302" s="2"/>
      <c r="F302" s="18" t="str">
        <f>IF(OR(D302="",E302=""),"",VLOOKUP(D302,计分标准!$A$2:$C$10,3,0)*VLOOKUP(E302,计分标准!$A$13:$C$19,3,0))</f>
        <v/>
      </c>
      <c r="G302" s="2"/>
      <c r="H302" s="72"/>
      <c r="I302" s="2"/>
      <c r="J302" s="2"/>
      <c r="K302" s="2"/>
      <c r="L302" s="19" t="str">
        <f>IF(OR(I302="",J302="",K302=""),"",VLOOKUP(I302,计分标准!$A$23:$C$31,3,0)*INDEX(计分标准!$B$35:$I$42,MATCH(工作量统计!J302,计分标准!$A$35:$A$42,0),MATCH(工作量统计!K302,计分标准!$B$34:$I$34,0))/100)</f>
        <v/>
      </c>
      <c r="M302" s="2"/>
      <c r="N302" s="2"/>
      <c r="O302" s="17" t="str">
        <f t="shared" si="25"/>
        <v/>
      </c>
      <c r="P302" s="17" t="str">
        <f t="shared" si="26"/>
        <v/>
      </c>
      <c r="Q302" s="59"/>
      <c r="R302" s="59"/>
      <c r="S302" s="72"/>
      <c r="T302" s="59"/>
      <c r="U302" s="59"/>
      <c r="V302" s="17" t="str">
        <f>IF(U302="","",VLOOKUP(U302,计分标准!$A$47:$C$55,3,0))</f>
        <v/>
      </c>
      <c r="W302" s="2"/>
      <c r="X302" s="2"/>
      <c r="Y302" s="72"/>
      <c r="Z302" s="2"/>
      <c r="AA302" s="2"/>
      <c r="AB302" s="2"/>
      <c r="AC302" s="78"/>
      <c r="AD302" s="78"/>
      <c r="AE302" s="44"/>
      <c r="AF302" s="17" t="str">
        <f>IF(OR(Z302="",AA302="",AB302=""),"",VLOOKUP(Z302,计分标准!$A$70:$B$73,2,0)*VLOOKUP(AA302,计分标准!$A$58:$C$61,3,0)*AB302/10)</f>
        <v/>
      </c>
      <c r="AG302" s="17" t="str">
        <f>IF(AC302="",AF302,VLOOKUP(AC302,计分标准!$A$64:$B$67,2,0)*AF302)</f>
        <v/>
      </c>
      <c r="AH302" s="17" t="str">
        <f t="shared" si="27"/>
        <v/>
      </c>
      <c r="AI302" s="2"/>
      <c r="AJ302" s="72"/>
      <c r="AK302" s="72"/>
      <c r="AL302" s="2"/>
      <c r="AM302" s="17" t="str">
        <f t="shared" si="28"/>
        <v/>
      </c>
      <c r="AN302" s="2"/>
      <c r="AO302" s="72"/>
      <c r="AP302" s="2"/>
      <c r="AQ302" s="2"/>
      <c r="AR302" s="17" t="str">
        <f t="shared" si="29"/>
        <v/>
      </c>
      <c r="AS302" s="2"/>
      <c r="AT302" s="72"/>
      <c r="AU302" s="2"/>
      <c r="AV302" s="2"/>
      <c r="AW302" s="2"/>
      <c r="AX302" s="19" t="str">
        <f>IF(OR(AU302="",AV302=""),"",INDEX(计分标准!$C$77:$E$81,MATCH(工作量统计!AU302,计分标准!$A$77:$A$81,0),MATCH(工作量统计!AV302,计分标准!$C$76:$E$76,0)))</f>
        <v/>
      </c>
      <c r="AY302" s="79" t="str">
        <f>IF(AW302="",AX302,AX302*INDEX(计分标准!$C$97:$I$101,MATCH(AU302,计分标准!$A$97:$A$101,0),MATCH(AW302,计分标准!$C$96:$I$96,0)))</f>
        <v/>
      </c>
      <c r="AZ302" s="17" t="str">
        <f t="shared" si="30"/>
        <v/>
      </c>
      <c r="BA302" s="38"/>
    </row>
    <row r="303" spans="1:53" s="4" customFormat="1" ht="21" customHeight="1">
      <c r="A303" s="2"/>
      <c r="B303" s="5"/>
      <c r="C303" s="2"/>
      <c r="D303" s="2"/>
      <c r="E303" s="2"/>
      <c r="F303" s="18" t="str">
        <f>IF(OR(D303="",E303=""),"",VLOOKUP(D303,计分标准!$A$2:$C$10,3,0)*VLOOKUP(E303,计分标准!$A$13:$C$19,3,0))</f>
        <v/>
      </c>
      <c r="G303" s="2"/>
      <c r="H303" s="72"/>
      <c r="I303" s="2"/>
      <c r="J303" s="2"/>
      <c r="K303" s="2"/>
      <c r="L303" s="19" t="str">
        <f>IF(OR(I303="",J303="",K303=""),"",VLOOKUP(I303,计分标准!$A$23:$C$31,3,0)*INDEX(计分标准!$B$35:$I$42,MATCH(工作量统计!J303,计分标准!$A$35:$A$42,0),MATCH(工作量统计!K303,计分标准!$B$34:$I$34,0))/100)</f>
        <v/>
      </c>
      <c r="M303" s="2"/>
      <c r="N303" s="2"/>
      <c r="O303" s="17" t="str">
        <f t="shared" si="25"/>
        <v/>
      </c>
      <c r="P303" s="17" t="str">
        <f t="shared" si="26"/>
        <v/>
      </c>
      <c r="Q303" s="59"/>
      <c r="R303" s="59"/>
      <c r="S303" s="72"/>
      <c r="T303" s="59"/>
      <c r="U303" s="59"/>
      <c r="V303" s="17" t="str">
        <f>IF(U303="","",VLOOKUP(U303,计分标准!$A$47:$C$55,3,0))</f>
        <v/>
      </c>
      <c r="W303" s="2"/>
      <c r="X303" s="2"/>
      <c r="Y303" s="72"/>
      <c r="Z303" s="2"/>
      <c r="AA303" s="2"/>
      <c r="AB303" s="2"/>
      <c r="AC303" s="78"/>
      <c r="AD303" s="78"/>
      <c r="AE303" s="44"/>
      <c r="AF303" s="17" t="str">
        <f>IF(OR(Z303="",AA303="",AB303=""),"",VLOOKUP(Z303,计分标准!$A$70:$B$73,2,0)*VLOOKUP(AA303,计分标准!$A$58:$C$61,3,0)*AB303/10)</f>
        <v/>
      </c>
      <c r="AG303" s="17" t="str">
        <f>IF(AC303="",AF303,VLOOKUP(AC303,计分标准!$A$64:$B$67,2,0)*AF303)</f>
        <v/>
      </c>
      <c r="AH303" s="17" t="str">
        <f t="shared" si="27"/>
        <v/>
      </c>
      <c r="AI303" s="2"/>
      <c r="AJ303" s="72"/>
      <c r="AK303" s="72"/>
      <c r="AL303" s="2"/>
      <c r="AM303" s="17" t="str">
        <f t="shared" si="28"/>
        <v/>
      </c>
      <c r="AN303" s="2"/>
      <c r="AO303" s="72"/>
      <c r="AP303" s="2"/>
      <c r="AQ303" s="2"/>
      <c r="AR303" s="17" t="str">
        <f t="shared" si="29"/>
        <v/>
      </c>
      <c r="AS303" s="2"/>
      <c r="AT303" s="72"/>
      <c r="AU303" s="2"/>
      <c r="AV303" s="2"/>
      <c r="AW303" s="2"/>
      <c r="AX303" s="19" t="str">
        <f>IF(OR(AU303="",AV303=""),"",INDEX(计分标准!$C$77:$E$81,MATCH(工作量统计!AU303,计分标准!$A$77:$A$81,0),MATCH(工作量统计!AV303,计分标准!$C$76:$E$76,0)))</f>
        <v/>
      </c>
      <c r="AY303" s="79" t="str">
        <f>IF(AW303="",AX303,AX303*INDEX(计分标准!$C$97:$I$101,MATCH(AU303,计分标准!$A$97:$A$101,0),MATCH(AW303,计分标准!$C$96:$I$96,0)))</f>
        <v/>
      </c>
      <c r="AZ303" s="17" t="str">
        <f t="shared" si="30"/>
        <v/>
      </c>
      <c r="BA303" s="38"/>
    </row>
    <row r="304" spans="1:53" s="4" customFormat="1" ht="21" customHeight="1">
      <c r="A304" s="2"/>
      <c r="B304" s="5"/>
      <c r="C304" s="2"/>
      <c r="D304" s="2"/>
      <c r="E304" s="2"/>
      <c r="F304" s="18" t="str">
        <f>IF(OR(D304="",E304=""),"",VLOOKUP(D304,计分标准!$A$2:$C$10,3,0)*VLOOKUP(E304,计分标准!$A$13:$C$19,3,0))</f>
        <v/>
      </c>
      <c r="G304" s="2"/>
      <c r="H304" s="72"/>
      <c r="I304" s="2"/>
      <c r="J304" s="2"/>
      <c r="K304" s="2"/>
      <c r="L304" s="19" t="str">
        <f>IF(OR(I304="",J304="",K304=""),"",VLOOKUP(I304,计分标准!$A$23:$C$31,3,0)*INDEX(计分标准!$B$35:$I$42,MATCH(工作量统计!J304,计分标准!$A$35:$A$42,0),MATCH(工作量统计!K304,计分标准!$B$34:$I$34,0))/100)</f>
        <v/>
      </c>
      <c r="M304" s="2"/>
      <c r="N304" s="2"/>
      <c r="O304" s="17" t="str">
        <f t="shared" si="25"/>
        <v/>
      </c>
      <c r="P304" s="17" t="str">
        <f t="shared" si="26"/>
        <v/>
      </c>
      <c r="Q304" s="59"/>
      <c r="R304" s="59"/>
      <c r="S304" s="72"/>
      <c r="T304" s="59"/>
      <c r="U304" s="59"/>
      <c r="V304" s="17" t="str">
        <f>IF(U304="","",VLOOKUP(U304,计分标准!$A$47:$C$55,3,0))</f>
        <v/>
      </c>
      <c r="W304" s="2"/>
      <c r="X304" s="2"/>
      <c r="Y304" s="72"/>
      <c r="Z304" s="2"/>
      <c r="AA304" s="2"/>
      <c r="AB304" s="2"/>
      <c r="AC304" s="78"/>
      <c r="AD304" s="78"/>
      <c r="AE304" s="44"/>
      <c r="AF304" s="17" t="str">
        <f>IF(OR(Z304="",AA304="",AB304=""),"",VLOOKUP(Z304,计分标准!$A$70:$B$73,2,0)*VLOOKUP(AA304,计分标准!$A$58:$C$61,3,0)*AB304/10)</f>
        <v/>
      </c>
      <c r="AG304" s="17" t="str">
        <f>IF(AC304="",AF304,VLOOKUP(AC304,计分标准!$A$64:$B$67,2,0)*AF304)</f>
        <v/>
      </c>
      <c r="AH304" s="17" t="str">
        <f t="shared" si="27"/>
        <v/>
      </c>
      <c r="AI304" s="2"/>
      <c r="AJ304" s="72"/>
      <c r="AK304" s="72"/>
      <c r="AL304" s="2"/>
      <c r="AM304" s="17" t="str">
        <f t="shared" si="28"/>
        <v/>
      </c>
      <c r="AN304" s="2"/>
      <c r="AO304" s="72"/>
      <c r="AP304" s="2"/>
      <c r="AQ304" s="2"/>
      <c r="AR304" s="17" t="str">
        <f t="shared" si="29"/>
        <v/>
      </c>
      <c r="AS304" s="2"/>
      <c r="AT304" s="72"/>
      <c r="AU304" s="2"/>
      <c r="AV304" s="2"/>
      <c r="AW304" s="2"/>
      <c r="AX304" s="19" t="str">
        <f>IF(OR(AU304="",AV304=""),"",INDEX(计分标准!$C$77:$E$81,MATCH(工作量统计!AU304,计分标准!$A$77:$A$81,0),MATCH(工作量统计!AV304,计分标准!$C$76:$E$76,0)))</f>
        <v/>
      </c>
      <c r="AY304" s="79" t="str">
        <f>IF(AW304="",AX304,AX304*INDEX(计分标准!$C$97:$I$101,MATCH(AU304,计分标准!$A$97:$A$101,0),MATCH(AW304,计分标准!$C$96:$I$96,0)))</f>
        <v/>
      </c>
      <c r="AZ304" s="17" t="str">
        <f t="shared" si="30"/>
        <v/>
      </c>
      <c r="BA304" s="38"/>
    </row>
    <row r="305" spans="1:53" s="4" customFormat="1" ht="21" customHeight="1">
      <c r="A305" s="2"/>
      <c r="B305" s="5"/>
      <c r="C305" s="2"/>
      <c r="D305" s="2"/>
      <c r="E305" s="2"/>
      <c r="F305" s="18" t="str">
        <f>IF(OR(D305="",E305=""),"",VLOOKUP(D305,计分标准!$A$2:$C$10,3,0)*VLOOKUP(E305,计分标准!$A$13:$C$19,3,0))</f>
        <v/>
      </c>
      <c r="G305" s="2"/>
      <c r="H305" s="72"/>
      <c r="I305" s="2"/>
      <c r="J305" s="2"/>
      <c r="K305" s="2"/>
      <c r="L305" s="19" t="str">
        <f>IF(OR(I305="",J305="",K305=""),"",VLOOKUP(I305,计分标准!$A$23:$C$31,3,0)*INDEX(计分标准!$B$35:$I$42,MATCH(工作量统计!J305,计分标准!$A$35:$A$42,0),MATCH(工作量统计!K305,计分标准!$B$34:$I$34,0))/100)</f>
        <v/>
      </c>
      <c r="M305" s="2"/>
      <c r="N305" s="2"/>
      <c r="O305" s="17" t="str">
        <f t="shared" si="25"/>
        <v/>
      </c>
      <c r="P305" s="17" t="str">
        <f t="shared" si="26"/>
        <v/>
      </c>
      <c r="Q305" s="59"/>
      <c r="R305" s="59"/>
      <c r="S305" s="72"/>
      <c r="T305" s="59"/>
      <c r="U305" s="59"/>
      <c r="V305" s="17" t="str">
        <f>IF(U305="","",VLOOKUP(U305,计分标准!$A$47:$C$55,3,0))</f>
        <v/>
      </c>
      <c r="W305" s="2"/>
      <c r="X305" s="2"/>
      <c r="Y305" s="72"/>
      <c r="Z305" s="2"/>
      <c r="AA305" s="2"/>
      <c r="AB305" s="2"/>
      <c r="AC305" s="78"/>
      <c r="AD305" s="78"/>
      <c r="AE305" s="44"/>
      <c r="AF305" s="17" t="str">
        <f>IF(OR(Z305="",AA305="",AB305=""),"",VLOOKUP(Z305,计分标准!$A$70:$B$73,2,0)*VLOOKUP(AA305,计分标准!$A$58:$C$61,3,0)*AB305/10)</f>
        <v/>
      </c>
      <c r="AG305" s="17" t="str">
        <f>IF(AC305="",AF305,VLOOKUP(AC305,计分标准!$A$64:$B$67,2,0)*AF305)</f>
        <v/>
      </c>
      <c r="AH305" s="17" t="str">
        <f t="shared" si="27"/>
        <v/>
      </c>
      <c r="AI305" s="2"/>
      <c r="AJ305" s="72"/>
      <c r="AK305" s="72"/>
      <c r="AL305" s="2"/>
      <c r="AM305" s="17" t="str">
        <f t="shared" si="28"/>
        <v/>
      </c>
      <c r="AN305" s="2"/>
      <c r="AO305" s="72"/>
      <c r="AP305" s="2"/>
      <c r="AQ305" s="2"/>
      <c r="AR305" s="17" t="str">
        <f t="shared" si="29"/>
        <v/>
      </c>
      <c r="AS305" s="2"/>
      <c r="AT305" s="72"/>
      <c r="AU305" s="2"/>
      <c r="AV305" s="2"/>
      <c r="AW305" s="2"/>
      <c r="AX305" s="19" t="str">
        <f>IF(OR(AU305="",AV305=""),"",INDEX(计分标准!$C$77:$E$81,MATCH(工作量统计!AU305,计分标准!$A$77:$A$81,0),MATCH(工作量统计!AV305,计分标准!$C$76:$E$76,0)))</f>
        <v/>
      </c>
      <c r="AY305" s="79" t="str">
        <f>IF(AW305="",AX305,AX305*INDEX(计分标准!$C$97:$I$101,MATCH(AU305,计分标准!$A$97:$A$101,0),MATCH(AW305,计分标准!$C$96:$I$96,0)))</f>
        <v/>
      </c>
      <c r="AZ305" s="17" t="str">
        <f t="shared" si="30"/>
        <v/>
      </c>
      <c r="BA305" s="38"/>
    </row>
    <row r="306" spans="1:53" s="4" customFormat="1" ht="21" customHeight="1">
      <c r="A306" s="2"/>
      <c r="B306" s="5"/>
      <c r="C306" s="2"/>
      <c r="D306" s="2"/>
      <c r="E306" s="2"/>
      <c r="F306" s="18" t="str">
        <f>IF(OR(D306="",E306=""),"",VLOOKUP(D306,计分标准!$A$2:$C$10,3,0)*VLOOKUP(E306,计分标准!$A$13:$C$19,3,0))</f>
        <v/>
      </c>
      <c r="G306" s="2"/>
      <c r="H306" s="72"/>
      <c r="I306" s="2"/>
      <c r="J306" s="2"/>
      <c r="K306" s="2"/>
      <c r="L306" s="19" t="str">
        <f>IF(OR(I306="",J306="",K306=""),"",VLOOKUP(I306,计分标准!$A$23:$C$31,3,0)*INDEX(计分标准!$B$35:$I$42,MATCH(工作量统计!J306,计分标准!$A$35:$A$42,0),MATCH(工作量统计!K306,计分标准!$B$34:$I$34,0))/100)</f>
        <v/>
      </c>
      <c r="M306" s="2"/>
      <c r="N306" s="2"/>
      <c r="O306" s="17" t="str">
        <f t="shared" si="25"/>
        <v/>
      </c>
      <c r="P306" s="17" t="str">
        <f t="shared" si="26"/>
        <v/>
      </c>
      <c r="Q306" s="59"/>
      <c r="R306" s="59"/>
      <c r="S306" s="72"/>
      <c r="T306" s="59"/>
      <c r="U306" s="59"/>
      <c r="V306" s="17" t="str">
        <f>IF(U306="","",VLOOKUP(U306,计分标准!$A$47:$C$55,3,0))</f>
        <v/>
      </c>
      <c r="W306" s="2"/>
      <c r="X306" s="2"/>
      <c r="Y306" s="72"/>
      <c r="Z306" s="2"/>
      <c r="AA306" s="2"/>
      <c r="AB306" s="2"/>
      <c r="AC306" s="78"/>
      <c r="AD306" s="78"/>
      <c r="AE306" s="44"/>
      <c r="AF306" s="17" t="str">
        <f>IF(OR(Z306="",AA306="",AB306=""),"",VLOOKUP(Z306,计分标准!$A$70:$B$73,2,0)*VLOOKUP(AA306,计分标准!$A$58:$C$61,3,0)*AB306/10)</f>
        <v/>
      </c>
      <c r="AG306" s="17" t="str">
        <f>IF(AC306="",AF306,VLOOKUP(AC306,计分标准!$A$64:$B$67,2,0)*AF306)</f>
        <v/>
      </c>
      <c r="AH306" s="17" t="str">
        <f t="shared" si="27"/>
        <v/>
      </c>
      <c r="AI306" s="2"/>
      <c r="AJ306" s="72"/>
      <c r="AK306" s="72"/>
      <c r="AL306" s="2"/>
      <c r="AM306" s="17" t="str">
        <f t="shared" si="28"/>
        <v/>
      </c>
      <c r="AN306" s="2"/>
      <c r="AO306" s="72"/>
      <c r="AP306" s="2"/>
      <c r="AQ306" s="2"/>
      <c r="AR306" s="17" t="str">
        <f t="shared" si="29"/>
        <v/>
      </c>
      <c r="AS306" s="2"/>
      <c r="AT306" s="72"/>
      <c r="AU306" s="2"/>
      <c r="AV306" s="2"/>
      <c r="AW306" s="2"/>
      <c r="AX306" s="19" t="str">
        <f>IF(OR(AU306="",AV306=""),"",INDEX(计分标准!$C$77:$E$81,MATCH(工作量统计!AU306,计分标准!$A$77:$A$81,0),MATCH(工作量统计!AV306,计分标准!$C$76:$E$76,0)))</f>
        <v/>
      </c>
      <c r="AY306" s="79" t="str">
        <f>IF(AW306="",AX306,AX306*INDEX(计分标准!$C$97:$I$101,MATCH(AU306,计分标准!$A$97:$A$101,0),MATCH(AW306,计分标准!$C$96:$I$96,0)))</f>
        <v/>
      </c>
      <c r="AZ306" s="17" t="str">
        <f t="shared" si="30"/>
        <v/>
      </c>
      <c r="BA306" s="38"/>
    </row>
    <row r="307" spans="1:53" s="4" customFormat="1" ht="21" customHeight="1">
      <c r="A307" s="2"/>
      <c r="B307" s="5"/>
      <c r="C307" s="2"/>
      <c r="D307" s="2"/>
      <c r="E307" s="2"/>
      <c r="F307" s="18" t="str">
        <f>IF(OR(D307="",E307=""),"",VLOOKUP(D307,计分标准!$A$2:$C$10,3,0)*VLOOKUP(E307,计分标准!$A$13:$C$19,3,0))</f>
        <v/>
      </c>
      <c r="G307" s="2"/>
      <c r="H307" s="72"/>
      <c r="I307" s="2"/>
      <c r="J307" s="2"/>
      <c r="K307" s="2"/>
      <c r="L307" s="19" t="str">
        <f>IF(OR(I307="",J307="",K307=""),"",VLOOKUP(I307,计分标准!$A$23:$C$31,3,0)*INDEX(计分标准!$B$35:$I$42,MATCH(工作量统计!J307,计分标准!$A$35:$A$42,0),MATCH(工作量统计!K307,计分标准!$B$34:$I$34,0))/100)</f>
        <v/>
      </c>
      <c r="M307" s="2"/>
      <c r="N307" s="2"/>
      <c r="O307" s="17" t="str">
        <f t="shared" si="25"/>
        <v/>
      </c>
      <c r="P307" s="17" t="str">
        <f t="shared" si="26"/>
        <v/>
      </c>
      <c r="Q307" s="59"/>
      <c r="R307" s="59"/>
      <c r="S307" s="72"/>
      <c r="T307" s="59"/>
      <c r="U307" s="59"/>
      <c r="V307" s="17" t="str">
        <f>IF(U307="","",VLOOKUP(U307,计分标准!$A$47:$C$55,3,0))</f>
        <v/>
      </c>
      <c r="W307" s="2"/>
      <c r="X307" s="2"/>
      <c r="Y307" s="72"/>
      <c r="Z307" s="2"/>
      <c r="AA307" s="2"/>
      <c r="AB307" s="2"/>
      <c r="AC307" s="78"/>
      <c r="AD307" s="78"/>
      <c r="AE307" s="44"/>
      <c r="AF307" s="17" t="str">
        <f>IF(OR(Z307="",AA307="",AB307=""),"",VLOOKUP(Z307,计分标准!$A$70:$B$73,2,0)*VLOOKUP(AA307,计分标准!$A$58:$C$61,3,0)*AB307/10)</f>
        <v/>
      </c>
      <c r="AG307" s="17" t="str">
        <f>IF(AC307="",AF307,VLOOKUP(AC307,计分标准!$A$64:$B$67,2,0)*AF307)</f>
        <v/>
      </c>
      <c r="AH307" s="17" t="str">
        <f t="shared" si="27"/>
        <v/>
      </c>
      <c r="AI307" s="2"/>
      <c r="AJ307" s="72"/>
      <c r="AK307" s="72"/>
      <c r="AL307" s="2"/>
      <c r="AM307" s="17" t="str">
        <f t="shared" si="28"/>
        <v/>
      </c>
      <c r="AN307" s="2"/>
      <c r="AO307" s="72"/>
      <c r="AP307" s="2"/>
      <c r="AQ307" s="2"/>
      <c r="AR307" s="17" t="str">
        <f t="shared" si="29"/>
        <v/>
      </c>
      <c r="AS307" s="2"/>
      <c r="AT307" s="72"/>
      <c r="AU307" s="2"/>
      <c r="AV307" s="2"/>
      <c r="AW307" s="2"/>
      <c r="AX307" s="19" t="str">
        <f>IF(OR(AU307="",AV307=""),"",INDEX(计分标准!$C$77:$E$81,MATCH(工作量统计!AU307,计分标准!$A$77:$A$81,0),MATCH(工作量统计!AV307,计分标准!$C$76:$E$76,0)))</f>
        <v/>
      </c>
      <c r="AY307" s="79" t="str">
        <f>IF(AW307="",AX307,AX307*INDEX(计分标准!$C$97:$I$101,MATCH(AU307,计分标准!$A$97:$A$101,0),MATCH(AW307,计分标准!$C$96:$I$96,0)))</f>
        <v/>
      </c>
      <c r="AZ307" s="17" t="str">
        <f t="shared" si="30"/>
        <v/>
      </c>
      <c r="BA307" s="38"/>
    </row>
    <row r="308" spans="1:53" s="4" customFormat="1" ht="21" customHeight="1">
      <c r="A308" s="2"/>
      <c r="B308" s="5"/>
      <c r="C308" s="2"/>
      <c r="D308" s="2"/>
      <c r="E308" s="2"/>
      <c r="F308" s="18" t="str">
        <f>IF(OR(D308="",E308=""),"",VLOOKUP(D308,计分标准!$A$2:$C$10,3,0)*VLOOKUP(E308,计分标准!$A$13:$C$19,3,0))</f>
        <v/>
      </c>
      <c r="G308" s="2"/>
      <c r="H308" s="72"/>
      <c r="I308" s="2"/>
      <c r="J308" s="2"/>
      <c r="K308" s="2"/>
      <c r="L308" s="19" t="str">
        <f>IF(OR(I308="",J308="",K308=""),"",VLOOKUP(I308,计分标准!$A$23:$C$31,3,0)*INDEX(计分标准!$B$35:$I$42,MATCH(工作量统计!J308,计分标准!$A$35:$A$42,0),MATCH(工作量统计!K308,计分标准!$B$34:$I$34,0))/100)</f>
        <v/>
      </c>
      <c r="M308" s="2"/>
      <c r="N308" s="2"/>
      <c r="O308" s="17" t="str">
        <f t="shared" si="25"/>
        <v/>
      </c>
      <c r="P308" s="17" t="str">
        <f t="shared" si="26"/>
        <v/>
      </c>
      <c r="Q308" s="59"/>
      <c r="R308" s="59"/>
      <c r="S308" s="72"/>
      <c r="T308" s="59"/>
      <c r="U308" s="59"/>
      <c r="V308" s="17" t="str">
        <f>IF(U308="","",VLOOKUP(U308,计分标准!$A$47:$C$55,3,0))</f>
        <v/>
      </c>
      <c r="W308" s="2"/>
      <c r="X308" s="2"/>
      <c r="Y308" s="72"/>
      <c r="Z308" s="2"/>
      <c r="AA308" s="2"/>
      <c r="AB308" s="2"/>
      <c r="AC308" s="78"/>
      <c r="AD308" s="78"/>
      <c r="AE308" s="44"/>
      <c r="AF308" s="17" t="str">
        <f>IF(OR(Z308="",AA308="",AB308=""),"",VLOOKUP(Z308,计分标准!$A$70:$B$73,2,0)*VLOOKUP(AA308,计分标准!$A$58:$C$61,3,0)*AB308/10)</f>
        <v/>
      </c>
      <c r="AG308" s="17" t="str">
        <f>IF(AC308="",AF308,VLOOKUP(AC308,计分标准!$A$64:$B$67,2,0)*AF308)</f>
        <v/>
      </c>
      <c r="AH308" s="17" t="str">
        <f t="shared" si="27"/>
        <v/>
      </c>
      <c r="AI308" s="2"/>
      <c r="AJ308" s="72"/>
      <c r="AK308" s="72"/>
      <c r="AL308" s="2"/>
      <c r="AM308" s="17" t="str">
        <f t="shared" si="28"/>
        <v/>
      </c>
      <c r="AN308" s="2"/>
      <c r="AO308" s="72"/>
      <c r="AP308" s="2"/>
      <c r="AQ308" s="2"/>
      <c r="AR308" s="17" t="str">
        <f t="shared" si="29"/>
        <v/>
      </c>
      <c r="AS308" s="2"/>
      <c r="AT308" s="72"/>
      <c r="AU308" s="2"/>
      <c r="AV308" s="2"/>
      <c r="AW308" s="2"/>
      <c r="AX308" s="19" t="str">
        <f>IF(OR(AU308="",AV308=""),"",INDEX(计分标准!$C$77:$E$81,MATCH(工作量统计!AU308,计分标准!$A$77:$A$81,0),MATCH(工作量统计!AV308,计分标准!$C$76:$E$76,0)))</f>
        <v/>
      </c>
      <c r="AY308" s="79" t="str">
        <f>IF(AW308="",AX308,AX308*INDEX(计分标准!$C$97:$I$101,MATCH(AU308,计分标准!$A$97:$A$101,0),MATCH(AW308,计分标准!$C$96:$I$96,0)))</f>
        <v/>
      </c>
      <c r="AZ308" s="17" t="str">
        <f t="shared" si="30"/>
        <v/>
      </c>
      <c r="BA308" s="38"/>
    </row>
    <row r="309" spans="1:53" s="4" customFormat="1" ht="21" customHeight="1">
      <c r="A309" s="2"/>
      <c r="B309" s="5"/>
      <c r="C309" s="2"/>
      <c r="D309" s="2"/>
      <c r="E309" s="2"/>
      <c r="F309" s="18" t="str">
        <f>IF(OR(D309="",E309=""),"",VLOOKUP(D309,计分标准!$A$2:$C$10,3,0)*VLOOKUP(E309,计分标准!$A$13:$C$19,3,0))</f>
        <v/>
      </c>
      <c r="G309" s="2"/>
      <c r="H309" s="72"/>
      <c r="I309" s="2"/>
      <c r="J309" s="2"/>
      <c r="K309" s="2"/>
      <c r="L309" s="19" t="str">
        <f>IF(OR(I309="",J309="",K309=""),"",VLOOKUP(I309,计分标准!$A$23:$C$31,3,0)*INDEX(计分标准!$B$35:$I$42,MATCH(工作量统计!J309,计分标准!$A$35:$A$42,0),MATCH(工作量统计!K309,计分标准!$B$34:$I$34,0))/100)</f>
        <v/>
      </c>
      <c r="M309" s="2"/>
      <c r="N309" s="2"/>
      <c r="O309" s="17" t="str">
        <f t="shared" si="25"/>
        <v/>
      </c>
      <c r="P309" s="17" t="str">
        <f t="shared" si="26"/>
        <v/>
      </c>
      <c r="Q309" s="59"/>
      <c r="R309" s="59"/>
      <c r="S309" s="72"/>
      <c r="T309" s="59"/>
      <c r="U309" s="59"/>
      <c r="V309" s="17" t="str">
        <f>IF(U309="","",VLOOKUP(U309,计分标准!$A$47:$C$55,3,0))</f>
        <v/>
      </c>
      <c r="W309" s="2"/>
      <c r="X309" s="2"/>
      <c r="Y309" s="72"/>
      <c r="Z309" s="2"/>
      <c r="AA309" s="2"/>
      <c r="AB309" s="2"/>
      <c r="AC309" s="78"/>
      <c r="AD309" s="78"/>
      <c r="AE309" s="44"/>
      <c r="AF309" s="17" t="str">
        <f>IF(OR(Z309="",AA309="",AB309=""),"",VLOOKUP(Z309,计分标准!$A$70:$B$73,2,0)*VLOOKUP(AA309,计分标准!$A$58:$C$61,3,0)*AB309/10)</f>
        <v/>
      </c>
      <c r="AG309" s="17" t="str">
        <f>IF(AC309="",AF309,VLOOKUP(AC309,计分标准!$A$64:$B$67,2,0)*AF309)</f>
        <v/>
      </c>
      <c r="AH309" s="17" t="str">
        <f t="shared" si="27"/>
        <v/>
      </c>
      <c r="AI309" s="2"/>
      <c r="AJ309" s="72"/>
      <c r="AK309" s="72"/>
      <c r="AL309" s="2"/>
      <c r="AM309" s="17" t="str">
        <f t="shared" si="28"/>
        <v/>
      </c>
      <c r="AN309" s="2"/>
      <c r="AO309" s="72"/>
      <c r="AP309" s="2"/>
      <c r="AQ309" s="2"/>
      <c r="AR309" s="17" t="str">
        <f t="shared" si="29"/>
        <v/>
      </c>
      <c r="AS309" s="2"/>
      <c r="AT309" s="72"/>
      <c r="AU309" s="2"/>
      <c r="AV309" s="2"/>
      <c r="AW309" s="2"/>
      <c r="AX309" s="19" t="str">
        <f>IF(OR(AU309="",AV309=""),"",INDEX(计分标准!$C$77:$E$81,MATCH(工作量统计!AU309,计分标准!$A$77:$A$81,0),MATCH(工作量统计!AV309,计分标准!$C$76:$E$76,0)))</f>
        <v/>
      </c>
      <c r="AY309" s="79" t="str">
        <f>IF(AW309="",AX309,AX309*INDEX(计分标准!$C$97:$I$101,MATCH(AU309,计分标准!$A$97:$A$101,0),MATCH(AW309,计分标准!$C$96:$I$96,0)))</f>
        <v/>
      </c>
      <c r="AZ309" s="17" t="str">
        <f t="shared" si="30"/>
        <v/>
      </c>
      <c r="BA309" s="38"/>
    </row>
    <row r="310" spans="1:53" s="4" customFormat="1" ht="21" customHeight="1">
      <c r="A310" s="2"/>
      <c r="B310" s="5"/>
      <c r="C310" s="2"/>
      <c r="D310" s="2"/>
      <c r="E310" s="2"/>
      <c r="F310" s="18" t="str">
        <f>IF(OR(D310="",E310=""),"",VLOOKUP(D310,计分标准!$A$2:$C$10,3,0)*VLOOKUP(E310,计分标准!$A$13:$C$19,3,0))</f>
        <v/>
      </c>
      <c r="G310" s="2"/>
      <c r="H310" s="72"/>
      <c r="I310" s="2"/>
      <c r="J310" s="2"/>
      <c r="K310" s="2"/>
      <c r="L310" s="19" t="str">
        <f>IF(OR(I310="",J310="",K310=""),"",VLOOKUP(I310,计分标准!$A$23:$C$31,3,0)*INDEX(计分标准!$B$35:$I$42,MATCH(工作量统计!J310,计分标准!$A$35:$A$42,0),MATCH(工作量统计!K310,计分标准!$B$34:$I$34,0))/100)</f>
        <v/>
      </c>
      <c r="M310" s="2"/>
      <c r="N310" s="2"/>
      <c r="O310" s="17" t="str">
        <f t="shared" si="25"/>
        <v/>
      </c>
      <c r="P310" s="17" t="str">
        <f t="shared" si="26"/>
        <v/>
      </c>
      <c r="Q310" s="59"/>
      <c r="R310" s="59"/>
      <c r="S310" s="72"/>
      <c r="T310" s="59"/>
      <c r="U310" s="59"/>
      <c r="V310" s="17" t="str">
        <f>IF(U310="","",VLOOKUP(U310,计分标准!$A$47:$C$55,3,0))</f>
        <v/>
      </c>
      <c r="W310" s="2"/>
      <c r="X310" s="2"/>
      <c r="Y310" s="72"/>
      <c r="Z310" s="2"/>
      <c r="AA310" s="2"/>
      <c r="AB310" s="2"/>
      <c r="AC310" s="78"/>
      <c r="AD310" s="78"/>
      <c r="AE310" s="44"/>
      <c r="AF310" s="17" t="str">
        <f>IF(OR(Z310="",AA310="",AB310=""),"",VLOOKUP(Z310,计分标准!$A$70:$B$73,2,0)*VLOOKUP(AA310,计分标准!$A$58:$C$61,3,0)*AB310/10)</f>
        <v/>
      </c>
      <c r="AG310" s="17" t="str">
        <f>IF(AC310="",AF310,VLOOKUP(AC310,计分标准!$A$64:$B$67,2,0)*AF310)</f>
        <v/>
      </c>
      <c r="AH310" s="17" t="str">
        <f t="shared" si="27"/>
        <v/>
      </c>
      <c r="AI310" s="2"/>
      <c r="AJ310" s="72"/>
      <c r="AK310" s="72"/>
      <c r="AL310" s="2"/>
      <c r="AM310" s="17" t="str">
        <f t="shared" si="28"/>
        <v/>
      </c>
      <c r="AN310" s="2"/>
      <c r="AO310" s="72"/>
      <c r="AP310" s="2"/>
      <c r="AQ310" s="2"/>
      <c r="AR310" s="17" t="str">
        <f t="shared" si="29"/>
        <v/>
      </c>
      <c r="AS310" s="2"/>
      <c r="AT310" s="72"/>
      <c r="AU310" s="2"/>
      <c r="AV310" s="2"/>
      <c r="AW310" s="2"/>
      <c r="AX310" s="19" t="str">
        <f>IF(OR(AU310="",AV310=""),"",INDEX(计分标准!$C$77:$E$81,MATCH(工作量统计!AU310,计分标准!$A$77:$A$81,0),MATCH(工作量统计!AV310,计分标准!$C$76:$E$76,0)))</f>
        <v/>
      </c>
      <c r="AY310" s="79" t="str">
        <f>IF(AW310="",AX310,AX310*INDEX(计分标准!$C$97:$I$101,MATCH(AU310,计分标准!$A$97:$A$101,0),MATCH(AW310,计分标准!$C$96:$I$96,0)))</f>
        <v/>
      </c>
      <c r="AZ310" s="17" t="str">
        <f t="shared" si="30"/>
        <v/>
      </c>
      <c r="BA310" s="38"/>
    </row>
    <row r="311" spans="1:53" s="4" customFormat="1" ht="21" customHeight="1">
      <c r="A311" s="2"/>
      <c r="B311" s="5"/>
      <c r="C311" s="2"/>
      <c r="D311" s="2"/>
      <c r="E311" s="2"/>
      <c r="F311" s="18" t="str">
        <f>IF(OR(D311="",E311=""),"",VLOOKUP(D311,计分标准!$A$2:$C$10,3,0)*VLOOKUP(E311,计分标准!$A$13:$C$19,3,0))</f>
        <v/>
      </c>
      <c r="G311" s="2"/>
      <c r="H311" s="72"/>
      <c r="I311" s="2"/>
      <c r="J311" s="2"/>
      <c r="K311" s="2"/>
      <c r="L311" s="19" t="str">
        <f>IF(OR(I311="",J311="",K311=""),"",VLOOKUP(I311,计分标准!$A$23:$C$31,3,0)*INDEX(计分标准!$B$35:$I$42,MATCH(工作量统计!J311,计分标准!$A$35:$A$42,0),MATCH(工作量统计!K311,计分标准!$B$34:$I$34,0))/100)</f>
        <v/>
      </c>
      <c r="M311" s="2"/>
      <c r="N311" s="2"/>
      <c r="O311" s="17" t="str">
        <f t="shared" si="25"/>
        <v/>
      </c>
      <c r="P311" s="17" t="str">
        <f t="shared" si="26"/>
        <v/>
      </c>
      <c r="Q311" s="59"/>
      <c r="R311" s="59"/>
      <c r="S311" s="72"/>
      <c r="T311" s="59"/>
      <c r="U311" s="59"/>
      <c r="V311" s="17" t="str">
        <f>IF(U311="","",VLOOKUP(U311,计分标准!$A$47:$C$55,3,0))</f>
        <v/>
      </c>
      <c r="W311" s="2"/>
      <c r="X311" s="2"/>
      <c r="Y311" s="72"/>
      <c r="Z311" s="2"/>
      <c r="AA311" s="2"/>
      <c r="AB311" s="2"/>
      <c r="AC311" s="78"/>
      <c r="AD311" s="78"/>
      <c r="AE311" s="44"/>
      <c r="AF311" s="17" t="str">
        <f>IF(OR(Z311="",AA311="",AB311=""),"",VLOOKUP(Z311,计分标准!$A$70:$B$73,2,0)*VLOOKUP(AA311,计分标准!$A$58:$C$61,3,0)*AB311/10)</f>
        <v/>
      </c>
      <c r="AG311" s="17" t="str">
        <f>IF(AC311="",AF311,VLOOKUP(AC311,计分标准!$A$64:$B$67,2,0)*AF311)</f>
        <v/>
      </c>
      <c r="AH311" s="17" t="str">
        <f t="shared" si="27"/>
        <v/>
      </c>
      <c r="AI311" s="2"/>
      <c r="AJ311" s="72"/>
      <c r="AK311" s="72"/>
      <c r="AL311" s="2"/>
      <c r="AM311" s="17" t="str">
        <f t="shared" si="28"/>
        <v/>
      </c>
      <c r="AN311" s="2"/>
      <c r="AO311" s="72"/>
      <c r="AP311" s="2"/>
      <c r="AQ311" s="2"/>
      <c r="AR311" s="17" t="str">
        <f t="shared" si="29"/>
        <v/>
      </c>
      <c r="AS311" s="2"/>
      <c r="AT311" s="72"/>
      <c r="AU311" s="2"/>
      <c r="AV311" s="2"/>
      <c r="AW311" s="2"/>
      <c r="AX311" s="19" t="str">
        <f>IF(OR(AU311="",AV311=""),"",INDEX(计分标准!$C$77:$E$81,MATCH(工作量统计!AU311,计分标准!$A$77:$A$81,0),MATCH(工作量统计!AV311,计分标准!$C$76:$E$76,0)))</f>
        <v/>
      </c>
      <c r="AY311" s="79" t="str">
        <f>IF(AW311="",AX311,AX311*INDEX(计分标准!$C$97:$I$101,MATCH(AU311,计分标准!$A$97:$A$101,0),MATCH(AW311,计分标准!$C$96:$I$96,0)))</f>
        <v/>
      </c>
      <c r="AZ311" s="17" t="str">
        <f t="shared" si="30"/>
        <v/>
      </c>
      <c r="BA311" s="38"/>
    </row>
    <row r="312" spans="1:53" s="4" customFormat="1" ht="21" customHeight="1">
      <c r="A312" s="2"/>
      <c r="B312" s="5"/>
      <c r="C312" s="2"/>
      <c r="D312" s="2"/>
      <c r="E312" s="2"/>
      <c r="F312" s="18" t="str">
        <f>IF(OR(D312="",E312=""),"",VLOOKUP(D312,计分标准!$A$2:$C$10,3,0)*VLOOKUP(E312,计分标准!$A$13:$C$19,3,0))</f>
        <v/>
      </c>
      <c r="G312" s="2"/>
      <c r="H312" s="72"/>
      <c r="I312" s="2"/>
      <c r="J312" s="2"/>
      <c r="K312" s="2"/>
      <c r="L312" s="19" t="str">
        <f>IF(OR(I312="",J312="",K312=""),"",VLOOKUP(I312,计分标准!$A$23:$C$31,3,0)*INDEX(计分标准!$B$35:$I$42,MATCH(工作量统计!J312,计分标准!$A$35:$A$42,0),MATCH(工作量统计!K312,计分标准!$B$34:$I$34,0))/100)</f>
        <v/>
      </c>
      <c r="M312" s="2"/>
      <c r="N312" s="2"/>
      <c r="O312" s="17" t="str">
        <f t="shared" si="25"/>
        <v/>
      </c>
      <c r="P312" s="17" t="str">
        <f t="shared" si="26"/>
        <v/>
      </c>
      <c r="Q312" s="59"/>
      <c r="R312" s="59"/>
      <c r="S312" s="72"/>
      <c r="T312" s="59"/>
      <c r="U312" s="59"/>
      <c r="V312" s="17" t="str">
        <f>IF(U312="","",VLOOKUP(U312,计分标准!$A$47:$C$55,3,0))</f>
        <v/>
      </c>
      <c r="W312" s="2"/>
      <c r="X312" s="2"/>
      <c r="Y312" s="72"/>
      <c r="Z312" s="2"/>
      <c r="AA312" s="2"/>
      <c r="AB312" s="2"/>
      <c r="AC312" s="78"/>
      <c r="AD312" s="78"/>
      <c r="AE312" s="44"/>
      <c r="AF312" s="17" t="str">
        <f>IF(OR(Z312="",AA312="",AB312=""),"",VLOOKUP(Z312,计分标准!$A$70:$B$73,2,0)*VLOOKUP(AA312,计分标准!$A$58:$C$61,3,0)*AB312/10)</f>
        <v/>
      </c>
      <c r="AG312" s="17" t="str">
        <f>IF(AC312="",AF312,VLOOKUP(AC312,计分标准!$A$64:$B$67,2,0)*AF312)</f>
        <v/>
      </c>
      <c r="AH312" s="17" t="str">
        <f t="shared" si="27"/>
        <v/>
      </c>
      <c r="AI312" s="2"/>
      <c r="AJ312" s="72"/>
      <c r="AK312" s="72"/>
      <c r="AL312" s="2"/>
      <c r="AM312" s="17" t="str">
        <f t="shared" si="28"/>
        <v/>
      </c>
      <c r="AN312" s="2"/>
      <c r="AO312" s="72"/>
      <c r="AP312" s="2"/>
      <c r="AQ312" s="2"/>
      <c r="AR312" s="17" t="str">
        <f t="shared" si="29"/>
        <v/>
      </c>
      <c r="AS312" s="2"/>
      <c r="AT312" s="72"/>
      <c r="AU312" s="2"/>
      <c r="AV312" s="2"/>
      <c r="AW312" s="2"/>
      <c r="AX312" s="19" t="str">
        <f>IF(OR(AU312="",AV312=""),"",INDEX(计分标准!$C$77:$E$81,MATCH(工作量统计!AU312,计分标准!$A$77:$A$81,0),MATCH(工作量统计!AV312,计分标准!$C$76:$E$76,0)))</f>
        <v/>
      </c>
      <c r="AY312" s="79" t="str">
        <f>IF(AW312="",AX312,AX312*INDEX(计分标准!$C$97:$I$101,MATCH(AU312,计分标准!$A$97:$A$101,0),MATCH(AW312,计分标准!$C$96:$I$96,0)))</f>
        <v/>
      </c>
      <c r="AZ312" s="17" t="str">
        <f t="shared" si="30"/>
        <v/>
      </c>
      <c r="BA312" s="38"/>
    </row>
    <row r="313" spans="1:53" s="4" customFormat="1" ht="21" customHeight="1">
      <c r="A313" s="2"/>
      <c r="B313" s="5"/>
      <c r="C313" s="2"/>
      <c r="D313" s="2"/>
      <c r="E313" s="2"/>
      <c r="F313" s="18" t="str">
        <f>IF(OR(D313="",E313=""),"",VLOOKUP(D313,计分标准!$A$2:$C$10,3,0)*VLOOKUP(E313,计分标准!$A$13:$C$19,3,0))</f>
        <v/>
      </c>
      <c r="G313" s="2"/>
      <c r="H313" s="72"/>
      <c r="I313" s="2"/>
      <c r="J313" s="2"/>
      <c r="K313" s="2"/>
      <c r="L313" s="19" t="str">
        <f>IF(OR(I313="",J313="",K313=""),"",VLOOKUP(I313,计分标准!$A$23:$C$31,3,0)*INDEX(计分标准!$B$35:$I$42,MATCH(工作量统计!J313,计分标准!$A$35:$A$42,0),MATCH(工作量统计!K313,计分标准!$B$34:$I$34,0))/100)</f>
        <v/>
      </c>
      <c r="M313" s="2"/>
      <c r="N313" s="2"/>
      <c r="O313" s="17" t="str">
        <f t="shared" si="25"/>
        <v/>
      </c>
      <c r="P313" s="17" t="str">
        <f t="shared" si="26"/>
        <v/>
      </c>
      <c r="Q313" s="59"/>
      <c r="R313" s="59"/>
      <c r="S313" s="72"/>
      <c r="T313" s="59"/>
      <c r="U313" s="59"/>
      <c r="V313" s="17" t="str">
        <f>IF(U313="","",VLOOKUP(U313,计分标准!$A$47:$C$55,3,0))</f>
        <v/>
      </c>
      <c r="W313" s="2"/>
      <c r="X313" s="2"/>
      <c r="Y313" s="72"/>
      <c r="Z313" s="2"/>
      <c r="AA313" s="2"/>
      <c r="AB313" s="2"/>
      <c r="AC313" s="78"/>
      <c r="AD313" s="78"/>
      <c r="AE313" s="44"/>
      <c r="AF313" s="17" t="str">
        <f>IF(OR(Z313="",AA313="",AB313=""),"",VLOOKUP(Z313,计分标准!$A$70:$B$73,2,0)*VLOOKUP(AA313,计分标准!$A$58:$C$61,3,0)*AB313/10)</f>
        <v/>
      </c>
      <c r="AG313" s="17" t="str">
        <f>IF(AC313="",AF313,VLOOKUP(AC313,计分标准!$A$64:$B$67,2,0)*AF313)</f>
        <v/>
      </c>
      <c r="AH313" s="17" t="str">
        <f t="shared" si="27"/>
        <v/>
      </c>
      <c r="AI313" s="2"/>
      <c r="AJ313" s="72"/>
      <c r="AK313" s="72"/>
      <c r="AL313" s="2"/>
      <c r="AM313" s="17" t="str">
        <f t="shared" si="28"/>
        <v/>
      </c>
      <c r="AN313" s="2"/>
      <c r="AO313" s="72"/>
      <c r="AP313" s="2"/>
      <c r="AQ313" s="2"/>
      <c r="AR313" s="17" t="str">
        <f t="shared" si="29"/>
        <v/>
      </c>
      <c r="AS313" s="2"/>
      <c r="AT313" s="72"/>
      <c r="AU313" s="2"/>
      <c r="AV313" s="2"/>
      <c r="AW313" s="2"/>
      <c r="AX313" s="19" t="str">
        <f>IF(OR(AU313="",AV313=""),"",INDEX(计分标准!$C$77:$E$81,MATCH(工作量统计!AU313,计分标准!$A$77:$A$81,0),MATCH(工作量统计!AV313,计分标准!$C$76:$E$76,0)))</f>
        <v/>
      </c>
      <c r="AY313" s="79" t="str">
        <f>IF(AW313="",AX313,AX313*INDEX(计分标准!$C$97:$I$101,MATCH(AU313,计分标准!$A$97:$A$101,0),MATCH(AW313,计分标准!$C$96:$I$96,0)))</f>
        <v/>
      </c>
      <c r="AZ313" s="17" t="str">
        <f t="shared" si="30"/>
        <v/>
      </c>
      <c r="BA313" s="38"/>
    </row>
    <row r="314" spans="1:53" s="4" customFormat="1" ht="21" customHeight="1">
      <c r="A314" s="2"/>
      <c r="B314" s="5"/>
      <c r="C314" s="2"/>
      <c r="D314" s="2"/>
      <c r="E314" s="2"/>
      <c r="F314" s="18" t="str">
        <f>IF(OR(D314="",E314=""),"",VLOOKUP(D314,计分标准!$A$2:$C$10,3,0)*VLOOKUP(E314,计分标准!$A$13:$C$19,3,0))</f>
        <v/>
      </c>
      <c r="G314" s="2"/>
      <c r="H314" s="72"/>
      <c r="I314" s="2"/>
      <c r="J314" s="2"/>
      <c r="K314" s="2"/>
      <c r="L314" s="19" t="str">
        <f>IF(OR(I314="",J314="",K314=""),"",VLOOKUP(I314,计分标准!$A$23:$C$31,3,0)*INDEX(计分标准!$B$35:$I$42,MATCH(工作量统计!J314,计分标准!$A$35:$A$42,0),MATCH(工作量统计!K314,计分标准!$B$34:$I$34,0))/100)</f>
        <v/>
      </c>
      <c r="M314" s="2"/>
      <c r="N314" s="2"/>
      <c r="O314" s="17" t="str">
        <f t="shared" si="25"/>
        <v/>
      </c>
      <c r="P314" s="17" t="str">
        <f t="shared" si="26"/>
        <v/>
      </c>
      <c r="Q314" s="59"/>
      <c r="R314" s="59"/>
      <c r="S314" s="72"/>
      <c r="T314" s="59"/>
      <c r="U314" s="59"/>
      <c r="V314" s="17" t="str">
        <f>IF(U314="","",VLOOKUP(U314,计分标准!$A$47:$C$55,3,0))</f>
        <v/>
      </c>
      <c r="W314" s="2"/>
      <c r="X314" s="2"/>
      <c r="Y314" s="72"/>
      <c r="Z314" s="2"/>
      <c r="AA314" s="2"/>
      <c r="AB314" s="2"/>
      <c r="AC314" s="78"/>
      <c r="AD314" s="78"/>
      <c r="AE314" s="44"/>
      <c r="AF314" s="17" t="str">
        <f>IF(OR(Z314="",AA314="",AB314=""),"",VLOOKUP(Z314,计分标准!$A$70:$B$73,2,0)*VLOOKUP(AA314,计分标准!$A$58:$C$61,3,0)*AB314/10)</f>
        <v/>
      </c>
      <c r="AG314" s="17" t="str">
        <f>IF(AC314="",AF314,VLOOKUP(AC314,计分标准!$A$64:$B$67,2,0)*AF314)</f>
        <v/>
      </c>
      <c r="AH314" s="17" t="str">
        <f t="shared" si="27"/>
        <v/>
      </c>
      <c r="AI314" s="2"/>
      <c r="AJ314" s="72"/>
      <c r="AK314" s="72"/>
      <c r="AL314" s="2"/>
      <c r="AM314" s="17" t="str">
        <f t="shared" si="28"/>
        <v/>
      </c>
      <c r="AN314" s="2"/>
      <c r="AO314" s="72"/>
      <c r="AP314" s="2"/>
      <c r="AQ314" s="2"/>
      <c r="AR314" s="17" t="str">
        <f t="shared" si="29"/>
        <v/>
      </c>
      <c r="AS314" s="2"/>
      <c r="AT314" s="72"/>
      <c r="AU314" s="2"/>
      <c r="AV314" s="2"/>
      <c r="AW314" s="2"/>
      <c r="AX314" s="19" t="str">
        <f>IF(OR(AU314="",AV314=""),"",INDEX(计分标准!$C$77:$E$81,MATCH(工作量统计!AU314,计分标准!$A$77:$A$81,0),MATCH(工作量统计!AV314,计分标准!$C$76:$E$76,0)))</f>
        <v/>
      </c>
      <c r="AY314" s="79" t="str">
        <f>IF(AW314="",AX314,AX314*INDEX(计分标准!$C$97:$I$101,MATCH(AU314,计分标准!$A$97:$A$101,0),MATCH(AW314,计分标准!$C$96:$I$96,0)))</f>
        <v/>
      </c>
      <c r="AZ314" s="17" t="str">
        <f t="shared" si="30"/>
        <v/>
      </c>
      <c r="BA314" s="38"/>
    </row>
    <row r="315" spans="1:53" s="4" customFormat="1" ht="21" customHeight="1">
      <c r="A315" s="2"/>
      <c r="B315" s="5"/>
      <c r="C315" s="2"/>
      <c r="D315" s="2"/>
      <c r="E315" s="2"/>
      <c r="F315" s="18" t="str">
        <f>IF(OR(D315="",E315=""),"",VLOOKUP(D315,计分标准!$A$2:$C$10,3,0)*VLOOKUP(E315,计分标准!$A$13:$C$19,3,0))</f>
        <v/>
      </c>
      <c r="G315" s="2"/>
      <c r="H315" s="72"/>
      <c r="I315" s="2"/>
      <c r="J315" s="2"/>
      <c r="K315" s="2"/>
      <c r="L315" s="19" t="str">
        <f>IF(OR(I315="",J315="",K315=""),"",VLOOKUP(I315,计分标准!$A$23:$C$31,3,0)*INDEX(计分标准!$B$35:$I$42,MATCH(工作量统计!J315,计分标准!$A$35:$A$42,0),MATCH(工作量统计!K315,计分标准!$B$34:$I$34,0))/100)</f>
        <v/>
      </c>
      <c r="M315" s="2"/>
      <c r="N315" s="2"/>
      <c r="O315" s="17" t="str">
        <f t="shared" si="25"/>
        <v/>
      </c>
      <c r="P315" s="17" t="str">
        <f t="shared" si="26"/>
        <v/>
      </c>
      <c r="Q315" s="59"/>
      <c r="R315" s="59"/>
      <c r="S315" s="72"/>
      <c r="T315" s="59"/>
      <c r="U315" s="59"/>
      <c r="V315" s="17" t="str">
        <f>IF(U315="","",VLOOKUP(U315,计分标准!$A$47:$C$55,3,0))</f>
        <v/>
      </c>
      <c r="W315" s="2"/>
      <c r="X315" s="2"/>
      <c r="Y315" s="72"/>
      <c r="Z315" s="2"/>
      <c r="AA315" s="2"/>
      <c r="AB315" s="2"/>
      <c r="AC315" s="78"/>
      <c r="AD315" s="78"/>
      <c r="AE315" s="44"/>
      <c r="AF315" s="17" t="str">
        <f>IF(OR(Z315="",AA315="",AB315=""),"",VLOOKUP(Z315,计分标准!$A$70:$B$73,2,0)*VLOOKUP(AA315,计分标准!$A$58:$C$61,3,0)*AB315/10)</f>
        <v/>
      </c>
      <c r="AG315" s="17" t="str">
        <f>IF(AC315="",AF315,VLOOKUP(AC315,计分标准!$A$64:$B$67,2,0)*AF315)</f>
        <v/>
      </c>
      <c r="AH315" s="17" t="str">
        <f t="shared" si="27"/>
        <v/>
      </c>
      <c r="AI315" s="2"/>
      <c r="AJ315" s="72"/>
      <c r="AK315" s="72"/>
      <c r="AL315" s="2"/>
      <c r="AM315" s="17" t="str">
        <f t="shared" si="28"/>
        <v/>
      </c>
      <c r="AN315" s="2"/>
      <c r="AO315" s="72"/>
      <c r="AP315" s="2"/>
      <c r="AQ315" s="2"/>
      <c r="AR315" s="17" t="str">
        <f t="shared" si="29"/>
        <v/>
      </c>
      <c r="AS315" s="2"/>
      <c r="AT315" s="72"/>
      <c r="AU315" s="2"/>
      <c r="AV315" s="2"/>
      <c r="AW315" s="2"/>
      <c r="AX315" s="19" t="str">
        <f>IF(OR(AU315="",AV315=""),"",INDEX(计分标准!$C$77:$E$81,MATCH(工作量统计!AU315,计分标准!$A$77:$A$81,0),MATCH(工作量统计!AV315,计分标准!$C$76:$E$76,0)))</f>
        <v/>
      </c>
      <c r="AY315" s="79" t="str">
        <f>IF(AW315="",AX315,AX315*INDEX(计分标准!$C$97:$I$101,MATCH(AU315,计分标准!$A$97:$A$101,0),MATCH(AW315,计分标准!$C$96:$I$96,0)))</f>
        <v/>
      </c>
      <c r="AZ315" s="17" t="str">
        <f t="shared" si="30"/>
        <v/>
      </c>
      <c r="BA315" s="38"/>
    </row>
    <row r="316" spans="1:53" s="4" customFormat="1" ht="21" customHeight="1">
      <c r="A316" s="2"/>
      <c r="B316" s="5"/>
      <c r="C316" s="2"/>
      <c r="D316" s="2"/>
      <c r="E316" s="2"/>
      <c r="F316" s="18" t="str">
        <f>IF(OR(D316="",E316=""),"",VLOOKUP(D316,计分标准!$A$2:$C$10,3,0)*VLOOKUP(E316,计分标准!$A$13:$C$19,3,0))</f>
        <v/>
      </c>
      <c r="G316" s="2"/>
      <c r="H316" s="72"/>
      <c r="I316" s="2"/>
      <c r="J316" s="2"/>
      <c r="K316" s="2"/>
      <c r="L316" s="19" t="str">
        <f>IF(OR(I316="",J316="",K316=""),"",VLOOKUP(I316,计分标准!$A$23:$C$31,3,0)*INDEX(计分标准!$B$35:$I$42,MATCH(工作量统计!J316,计分标准!$A$35:$A$42,0),MATCH(工作量统计!K316,计分标准!$B$34:$I$34,0))/100)</f>
        <v/>
      </c>
      <c r="M316" s="2"/>
      <c r="N316" s="2"/>
      <c r="O316" s="17" t="str">
        <f t="shared" si="25"/>
        <v/>
      </c>
      <c r="P316" s="17" t="str">
        <f t="shared" si="26"/>
        <v/>
      </c>
      <c r="Q316" s="59"/>
      <c r="R316" s="59"/>
      <c r="S316" s="72"/>
      <c r="T316" s="59"/>
      <c r="U316" s="59"/>
      <c r="V316" s="17" t="str">
        <f>IF(U316="","",VLOOKUP(U316,计分标准!$A$47:$C$55,3,0))</f>
        <v/>
      </c>
      <c r="W316" s="2"/>
      <c r="X316" s="2"/>
      <c r="Y316" s="72"/>
      <c r="Z316" s="2"/>
      <c r="AA316" s="2"/>
      <c r="AB316" s="2"/>
      <c r="AC316" s="78"/>
      <c r="AD316" s="78"/>
      <c r="AE316" s="44"/>
      <c r="AF316" s="17" t="str">
        <f>IF(OR(Z316="",AA316="",AB316=""),"",VLOOKUP(Z316,计分标准!$A$70:$B$73,2,0)*VLOOKUP(AA316,计分标准!$A$58:$C$61,3,0)*AB316/10)</f>
        <v/>
      </c>
      <c r="AG316" s="17" t="str">
        <f>IF(AC316="",AF316,VLOOKUP(AC316,计分标准!$A$64:$B$67,2,0)*AF316)</f>
        <v/>
      </c>
      <c r="AH316" s="17" t="str">
        <f t="shared" si="27"/>
        <v/>
      </c>
      <c r="AI316" s="2"/>
      <c r="AJ316" s="72"/>
      <c r="AK316" s="72"/>
      <c r="AL316" s="2"/>
      <c r="AM316" s="17" t="str">
        <f t="shared" si="28"/>
        <v/>
      </c>
      <c r="AN316" s="2"/>
      <c r="AO316" s="72"/>
      <c r="AP316" s="2"/>
      <c r="AQ316" s="2"/>
      <c r="AR316" s="17" t="str">
        <f t="shared" si="29"/>
        <v/>
      </c>
      <c r="AS316" s="2"/>
      <c r="AT316" s="72"/>
      <c r="AU316" s="2"/>
      <c r="AV316" s="2"/>
      <c r="AW316" s="2"/>
      <c r="AX316" s="19" t="str">
        <f>IF(OR(AU316="",AV316=""),"",INDEX(计分标准!$C$77:$E$81,MATCH(工作量统计!AU316,计分标准!$A$77:$A$81,0),MATCH(工作量统计!AV316,计分标准!$C$76:$E$76,0)))</f>
        <v/>
      </c>
      <c r="AY316" s="79" t="str">
        <f>IF(AW316="",AX316,AX316*INDEX(计分标准!$C$97:$I$101,MATCH(AU316,计分标准!$A$97:$A$101,0),MATCH(AW316,计分标准!$C$96:$I$96,0)))</f>
        <v/>
      </c>
      <c r="AZ316" s="17" t="str">
        <f t="shared" si="30"/>
        <v/>
      </c>
      <c r="BA316" s="38"/>
    </row>
    <row r="317" spans="1:53" s="4" customFormat="1" ht="21" customHeight="1">
      <c r="A317" s="2"/>
      <c r="B317" s="5"/>
      <c r="C317" s="2"/>
      <c r="D317" s="2"/>
      <c r="E317" s="2"/>
      <c r="F317" s="18" t="str">
        <f>IF(OR(D317="",E317=""),"",VLOOKUP(D317,计分标准!$A$2:$C$10,3,0)*VLOOKUP(E317,计分标准!$A$13:$C$19,3,0))</f>
        <v/>
      </c>
      <c r="G317" s="2"/>
      <c r="H317" s="72"/>
      <c r="I317" s="2"/>
      <c r="J317" s="2"/>
      <c r="K317" s="2"/>
      <c r="L317" s="19" t="str">
        <f>IF(OR(I317="",J317="",K317=""),"",VLOOKUP(I317,计分标准!$A$23:$C$31,3,0)*INDEX(计分标准!$B$35:$I$42,MATCH(工作量统计!J317,计分标准!$A$35:$A$42,0),MATCH(工作量统计!K317,计分标准!$B$34:$I$34,0))/100)</f>
        <v/>
      </c>
      <c r="M317" s="2"/>
      <c r="N317" s="2"/>
      <c r="O317" s="17" t="str">
        <f t="shared" si="25"/>
        <v/>
      </c>
      <c r="P317" s="17" t="str">
        <f t="shared" si="26"/>
        <v/>
      </c>
      <c r="Q317" s="59"/>
      <c r="R317" s="59"/>
      <c r="S317" s="72"/>
      <c r="T317" s="59"/>
      <c r="U317" s="59"/>
      <c r="V317" s="17" t="str">
        <f>IF(U317="","",VLOOKUP(U317,计分标准!$A$47:$C$55,3,0))</f>
        <v/>
      </c>
      <c r="W317" s="2"/>
      <c r="X317" s="2"/>
      <c r="Y317" s="72"/>
      <c r="Z317" s="2"/>
      <c r="AA317" s="2"/>
      <c r="AB317" s="2"/>
      <c r="AC317" s="78"/>
      <c r="AD317" s="78"/>
      <c r="AE317" s="44"/>
      <c r="AF317" s="17" t="str">
        <f>IF(OR(Z317="",AA317="",AB317=""),"",VLOOKUP(Z317,计分标准!$A$70:$B$73,2,0)*VLOOKUP(AA317,计分标准!$A$58:$C$61,3,0)*AB317/10)</f>
        <v/>
      </c>
      <c r="AG317" s="17" t="str">
        <f>IF(AC317="",AF317,VLOOKUP(AC317,计分标准!$A$64:$B$67,2,0)*AF317)</f>
        <v/>
      </c>
      <c r="AH317" s="17" t="str">
        <f t="shared" si="27"/>
        <v/>
      </c>
      <c r="AI317" s="2"/>
      <c r="AJ317" s="72"/>
      <c r="AK317" s="72"/>
      <c r="AL317" s="2"/>
      <c r="AM317" s="17" t="str">
        <f t="shared" si="28"/>
        <v/>
      </c>
      <c r="AN317" s="2"/>
      <c r="AO317" s="72"/>
      <c r="AP317" s="2"/>
      <c r="AQ317" s="2"/>
      <c r="AR317" s="17" t="str">
        <f t="shared" si="29"/>
        <v/>
      </c>
      <c r="AS317" s="2"/>
      <c r="AT317" s="72"/>
      <c r="AU317" s="2"/>
      <c r="AV317" s="2"/>
      <c r="AW317" s="2"/>
      <c r="AX317" s="19" t="str">
        <f>IF(OR(AU317="",AV317=""),"",INDEX(计分标准!$C$77:$E$81,MATCH(工作量统计!AU317,计分标准!$A$77:$A$81,0),MATCH(工作量统计!AV317,计分标准!$C$76:$E$76,0)))</f>
        <v/>
      </c>
      <c r="AY317" s="79" t="str">
        <f>IF(AW317="",AX317,AX317*INDEX(计分标准!$C$97:$I$101,MATCH(AU317,计分标准!$A$97:$A$101,0),MATCH(AW317,计分标准!$C$96:$I$96,0)))</f>
        <v/>
      </c>
      <c r="AZ317" s="17" t="str">
        <f t="shared" si="30"/>
        <v/>
      </c>
      <c r="BA317" s="38"/>
    </row>
    <row r="318" spans="1:53" s="4" customFormat="1" ht="21" customHeight="1">
      <c r="A318" s="2"/>
      <c r="B318" s="5"/>
      <c r="C318" s="2"/>
      <c r="D318" s="2"/>
      <c r="E318" s="2"/>
      <c r="F318" s="18" t="str">
        <f>IF(OR(D318="",E318=""),"",VLOOKUP(D318,计分标准!$A$2:$C$10,3,0)*VLOOKUP(E318,计分标准!$A$13:$C$19,3,0))</f>
        <v/>
      </c>
      <c r="G318" s="2"/>
      <c r="H318" s="72"/>
      <c r="I318" s="2"/>
      <c r="J318" s="2"/>
      <c r="K318" s="2"/>
      <c r="L318" s="19" t="str">
        <f>IF(OR(I318="",J318="",K318=""),"",VLOOKUP(I318,计分标准!$A$23:$C$31,3,0)*INDEX(计分标准!$B$35:$I$42,MATCH(工作量统计!J318,计分标准!$A$35:$A$42,0),MATCH(工作量统计!K318,计分标准!$B$34:$I$34,0))/100)</f>
        <v/>
      </c>
      <c r="M318" s="2"/>
      <c r="N318" s="2"/>
      <c r="O318" s="17" t="str">
        <f t="shared" si="25"/>
        <v/>
      </c>
      <c r="P318" s="17" t="str">
        <f t="shared" si="26"/>
        <v/>
      </c>
      <c r="Q318" s="59"/>
      <c r="R318" s="59"/>
      <c r="S318" s="72"/>
      <c r="T318" s="59"/>
      <c r="U318" s="59"/>
      <c r="V318" s="17" t="str">
        <f>IF(U318="","",VLOOKUP(U318,计分标准!$A$47:$C$55,3,0))</f>
        <v/>
      </c>
      <c r="W318" s="2"/>
      <c r="X318" s="2"/>
      <c r="Y318" s="72"/>
      <c r="Z318" s="2"/>
      <c r="AA318" s="2"/>
      <c r="AB318" s="2"/>
      <c r="AC318" s="78"/>
      <c r="AD318" s="78"/>
      <c r="AE318" s="44"/>
      <c r="AF318" s="17" t="str">
        <f>IF(OR(Z318="",AA318="",AB318=""),"",VLOOKUP(Z318,计分标准!$A$70:$B$73,2,0)*VLOOKUP(AA318,计分标准!$A$58:$C$61,3,0)*AB318/10)</f>
        <v/>
      </c>
      <c r="AG318" s="17" t="str">
        <f>IF(AC318="",AF318,VLOOKUP(AC318,计分标准!$A$64:$B$67,2,0)*AF318)</f>
        <v/>
      </c>
      <c r="AH318" s="17" t="str">
        <f t="shared" si="27"/>
        <v/>
      </c>
      <c r="AI318" s="2"/>
      <c r="AJ318" s="72"/>
      <c r="AK318" s="72"/>
      <c r="AL318" s="2"/>
      <c r="AM318" s="17" t="str">
        <f t="shared" si="28"/>
        <v/>
      </c>
      <c r="AN318" s="2"/>
      <c r="AO318" s="72"/>
      <c r="AP318" s="2"/>
      <c r="AQ318" s="2"/>
      <c r="AR318" s="17" t="str">
        <f t="shared" si="29"/>
        <v/>
      </c>
      <c r="AS318" s="2"/>
      <c r="AT318" s="72"/>
      <c r="AU318" s="2"/>
      <c r="AV318" s="2"/>
      <c r="AW318" s="2"/>
      <c r="AX318" s="19" t="str">
        <f>IF(OR(AU318="",AV318=""),"",INDEX(计分标准!$C$77:$E$81,MATCH(工作量统计!AU318,计分标准!$A$77:$A$81,0),MATCH(工作量统计!AV318,计分标准!$C$76:$E$76,0)))</f>
        <v/>
      </c>
      <c r="AY318" s="79" t="str">
        <f>IF(AW318="",AX318,AX318*INDEX(计分标准!$C$97:$I$101,MATCH(AU318,计分标准!$A$97:$A$101,0),MATCH(AW318,计分标准!$C$96:$I$96,0)))</f>
        <v/>
      </c>
      <c r="AZ318" s="17" t="str">
        <f t="shared" si="30"/>
        <v/>
      </c>
      <c r="BA318" s="38"/>
    </row>
    <row r="319" spans="1:53" s="4" customFormat="1" ht="21" customHeight="1">
      <c r="A319" s="2"/>
      <c r="B319" s="5"/>
      <c r="C319" s="2"/>
      <c r="D319" s="2"/>
      <c r="E319" s="2"/>
      <c r="F319" s="18" t="str">
        <f>IF(OR(D319="",E319=""),"",VLOOKUP(D319,计分标准!$A$2:$C$10,3,0)*VLOOKUP(E319,计分标准!$A$13:$C$19,3,0))</f>
        <v/>
      </c>
      <c r="G319" s="2"/>
      <c r="H319" s="72"/>
      <c r="I319" s="2"/>
      <c r="J319" s="2"/>
      <c r="K319" s="2"/>
      <c r="L319" s="19" t="str">
        <f>IF(OR(I319="",J319="",K319=""),"",VLOOKUP(I319,计分标准!$A$23:$C$31,3,0)*INDEX(计分标准!$B$35:$I$42,MATCH(工作量统计!J319,计分标准!$A$35:$A$42,0),MATCH(工作量统计!K319,计分标准!$B$34:$I$34,0))/100)</f>
        <v/>
      </c>
      <c r="M319" s="2"/>
      <c r="N319" s="2"/>
      <c r="O319" s="17" t="str">
        <f t="shared" si="25"/>
        <v/>
      </c>
      <c r="P319" s="17" t="str">
        <f t="shared" si="26"/>
        <v/>
      </c>
      <c r="Q319" s="59"/>
      <c r="R319" s="59"/>
      <c r="S319" s="72"/>
      <c r="T319" s="59"/>
      <c r="U319" s="59"/>
      <c r="V319" s="17" t="str">
        <f>IF(U319="","",VLOOKUP(U319,计分标准!$A$47:$C$55,3,0))</f>
        <v/>
      </c>
      <c r="W319" s="2"/>
      <c r="X319" s="2"/>
      <c r="Y319" s="72"/>
      <c r="Z319" s="2"/>
      <c r="AA319" s="2"/>
      <c r="AB319" s="2"/>
      <c r="AC319" s="78"/>
      <c r="AD319" s="78"/>
      <c r="AE319" s="44"/>
      <c r="AF319" s="17" t="str">
        <f>IF(OR(Z319="",AA319="",AB319=""),"",VLOOKUP(Z319,计分标准!$A$70:$B$73,2,0)*VLOOKUP(AA319,计分标准!$A$58:$C$61,3,0)*AB319/10)</f>
        <v/>
      </c>
      <c r="AG319" s="17" t="str">
        <f>IF(AC319="",AF319,VLOOKUP(AC319,计分标准!$A$64:$B$67,2,0)*AF319)</f>
        <v/>
      </c>
      <c r="AH319" s="17" t="str">
        <f t="shared" si="27"/>
        <v/>
      </c>
      <c r="AI319" s="2"/>
      <c r="AJ319" s="72"/>
      <c r="AK319" s="72"/>
      <c r="AL319" s="2"/>
      <c r="AM319" s="17" t="str">
        <f t="shared" si="28"/>
        <v/>
      </c>
      <c r="AN319" s="2"/>
      <c r="AO319" s="72"/>
      <c r="AP319" s="2"/>
      <c r="AQ319" s="2"/>
      <c r="AR319" s="17" t="str">
        <f t="shared" si="29"/>
        <v/>
      </c>
      <c r="AS319" s="2"/>
      <c r="AT319" s="72"/>
      <c r="AU319" s="2"/>
      <c r="AV319" s="2"/>
      <c r="AW319" s="2"/>
      <c r="AX319" s="19" t="str">
        <f>IF(OR(AU319="",AV319=""),"",INDEX(计分标准!$C$77:$E$81,MATCH(工作量统计!AU319,计分标准!$A$77:$A$81,0),MATCH(工作量统计!AV319,计分标准!$C$76:$E$76,0)))</f>
        <v/>
      </c>
      <c r="AY319" s="79" t="str">
        <f>IF(AW319="",AX319,AX319*INDEX(计分标准!$C$97:$I$101,MATCH(AU319,计分标准!$A$97:$A$101,0),MATCH(AW319,计分标准!$C$96:$I$96,0)))</f>
        <v/>
      </c>
      <c r="AZ319" s="17" t="str">
        <f t="shared" si="30"/>
        <v/>
      </c>
      <c r="BA319" s="38"/>
    </row>
    <row r="320" spans="1:53" s="4" customFormat="1" ht="21" customHeight="1">
      <c r="A320" s="2"/>
      <c r="B320" s="5"/>
      <c r="C320" s="2"/>
      <c r="D320" s="2"/>
      <c r="E320" s="2"/>
      <c r="F320" s="18" t="str">
        <f>IF(OR(D320="",E320=""),"",VLOOKUP(D320,计分标准!$A$2:$C$10,3,0)*VLOOKUP(E320,计分标准!$A$13:$C$19,3,0))</f>
        <v/>
      </c>
      <c r="G320" s="2"/>
      <c r="H320" s="72"/>
      <c r="I320" s="2"/>
      <c r="J320" s="2"/>
      <c r="K320" s="2"/>
      <c r="L320" s="19" t="str">
        <f>IF(OR(I320="",J320="",K320=""),"",VLOOKUP(I320,计分标准!$A$23:$C$31,3,0)*INDEX(计分标准!$B$35:$I$42,MATCH(工作量统计!J320,计分标准!$A$35:$A$42,0),MATCH(工作量统计!K320,计分标准!$B$34:$I$34,0))/100)</f>
        <v/>
      </c>
      <c r="M320" s="2"/>
      <c r="N320" s="2"/>
      <c r="O320" s="17" t="str">
        <f t="shared" si="25"/>
        <v/>
      </c>
      <c r="P320" s="17" t="str">
        <f t="shared" si="26"/>
        <v/>
      </c>
      <c r="Q320" s="59"/>
      <c r="R320" s="59"/>
      <c r="S320" s="72"/>
      <c r="T320" s="59"/>
      <c r="U320" s="59"/>
      <c r="V320" s="17" t="str">
        <f>IF(U320="","",VLOOKUP(U320,计分标准!$A$47:$C$55,3,0))</f>
        <v/>
      </c>
      <c r="W320" s="2"/>
      <c r="X320" s="2"/>
      <c r="Y320" s="72"/>
      <c r="Z320" s="2"/>
      <c r="AA320" s="2"/>
      <c r="AB320" s="2"/>
      <c r="AC320" s="78"/>
      <c r="AD320" s="78"/>
      <c r="AE320" s="44"/>
      <c r="AF320" s="17" t="str">
        <f>IF(OR(Z320="",AA320="",AB320=""),"",VLOOKUP(Z320,计分标准!$A$70:$B$73,2,0)*VLOOKUP(AA320,计分标准!$A$58:$C$61,3,0)*AB320/10)</f>
        <v/>
      </c>
      <c r="AG320" s="17" t="str">
        <f>IF(AC320="",AF320,VLOOKUP(AC320,计分标准!$A$64:$B$67,2,0)*AF320)</f>
        <v/>
      </c>
      <c r="AH320" s="17" t="str">
        <f t="shared" si="27"/>
        <v/>
      </c>
      <c r="AI320" s="2"/>
      <c r="AJ320" s="72"/>
      <c r="AK320" s="72"/>
      <c r="AL320" s="2"/>
      <c r="AM320" s="17" t="str">
        <f t="shared" si="28"/>
        <v/>
      </c>
      <c r="AN320" s="2"/>
      <c r="AO320" s="72"/>
      <c r="AP320" s="2"/>
      <c r="AQ320" s="2"/>
      <c r="AR320" s="17" t="str">
        <f t="shared" si="29"/>
        <v/>
      </c>
      <c r="AS320" s="2"/>
      <c r="AT320" s="72"/>
      <c r="AU320" s="2"/>
      <c r="AV320" s="2"/>
      <c r="AW320" s="2"/>
      <c r="AX320" s="19" t="str">
        <f>IF(OR(AU320="",AV320=""),"",INDEX(计分标准!$C$77:$E$81,MATCH(工作量统计!AU320,计分标准!$A$77:$A$81,0),MATCH(工作量统计!AV320,计分标准!$C$76:$E$76,0)))</f>
        <v/>
      </c>
      <c r="AY320" s="79" t="str">
        <f>IF(AW320="",AX320,AX320*INDEX(计分标准!$C$97:$I$101,MATCH(AU320,计分标准!$A$97:$A$101,0),MATCH(AW320,计分标准!$C$96:$I$96,0)))</f>
        <v/>
      </c>
      <c r="AZ320" s="17" t="str">
        <f t="shared" si="30"/>
        <v/>
      </c>
      <c r="BA320" s="38"/>
    </row>
    <row r="321" spans="1:53" s="4" customFormat="1" ht="21" customHeight="1">
      <c r="A321" s="2"/>
      <c r="B321" s="5"/>
      <c r="C321" s="2"/>
      <c r="D321" s="2"/>
      <c r="E321" s="2"/>
      <c r="F321" s="18" t="str">
        <f>IF(OR(D321="",E321=""),"",VLOOKUP(D321,计分标准!$A$2:$C$10,3,0)*VLOOKUP(E321,计分标准!$A$13:$C$19,3,0))</f>
        <v/>
      </c>
      <c r="G321" s="2"/>
      <c r="H321" s="72"/>
      <c r="I321" s="2"/>
      <c r="J321" s="2"/>
      <c r="K321" s="2"/>
      <c r="L321" s="19" t="str">
        <f>IF(OR(I321="",J321="",K321=""),"",VLOOKUP(I321,计分标准!$A$23:$C$31,3,0)*INDEX(计分标准!$B$35:$I$42,MATCH(工作量统计!J321,计分标准!$A$35:$A$42,0),MATCH(工作量统计!K321,计分标准!$B$34:$I$34,0))/100)</f>
        <v/>
      </c>
      <c r="M321" s="2"/>
      <c r="N321" s="2"/>
      <c r="O321" s="17" t="str">
        <f t="shared" si="25"/>
        <v/>
      </c>
      <c r="P321" s="17" t="str">
        <f t="shared" si="26"/>
        <v/>
      </c>
      <c r="Q321" s="59"/>
      <c r="R321" s="59"/>
      <c r="S321" s="72"/>
      <c r="T321" s="59"/>
      <c r="U321" s="59"/>
      <c r="V321" s="17" t="str">
        <f>IF(U321="","",VLOOKUP(U321,计分标准!$A$47:$C$55,3,0))</f>
        <v/>
      </c>
      <c r="W321" s="2"/>
      <c r="X321" s="2"/>
      <c r="Y321" s="72"/>
      <c r="Z321" s="2"/>
      <c r="AA321" s="2"/>
      <c r="AB321" s="2"/>
      <c r="AC321" s="78"/>
      <c r="AD321" s="78"/>
      <c r="AE321" s="44"/>
      <c r="AF321" s="17" t="str">
        <f>IF(OR(Z321="",AA321="",AB321=""),"",VLOOKUP(Z321,计分标准!$A$70:$B$73,2,0)*VLOOKUP(AA321,计分标准!$A$58:$C$61,3,0)*AB321/10)</f>
        <v/>
      </c>
      <c r="AG321" s="17" t="str">
        <f>IF(AC321="",AF321,VLOOKUP(AC321,计分标准!$A$64:$B$67,2,0)*AF321)</f>
        <v/>
      </c>
      <c r="AH321" s="17" t="str">
        <f t="shared" si="27"/>
        <v/>
      </c>
      <c r="AI321" s="2"/>
      <c r="AJ321" s="72"/>
      <c r="AK321" s="72"/>
      <c r="AL321" s="2"/>
      <c r="AM321" s="17" t="str">
        <f t="shared" si="28"/>
        <v/>
      </c>
      <c r="AN321" s="2"/>
      <c r="AO321" s="72"/>
      <c r="AP321" s="2"/>
      <c r="AQ321" s="2"/>
      <c r="AR321" s="17" t="str">
        <f t="shared" si="29"/>
        <v/>
      </c>
      <c r="AS321" s="2"/>
      <c r="AT321" s="72"/>
      <c r="AU321" s="2"/>
      <c r="AV321" s="2"/>
      <c r="AW321" s="2"/>
      <c r="AX321" s="19" t="str">
        <f>IF(OR(AU321="",AV321=""),"",INDEX(计分标准!$C$77:$E$81,MATCH(工作量统计!AU321,计分标准!$A$77:$A$81,0),MATCH(工作量统计!AV321,计分标准!$C$76:$E$76,0)))</f>
        <v/>
      </c>
      <c r="AY321" s="79" t="str">
        <f>IF(AW321="",AX321,AX321*INDEX(计分标准!$C$97:$I$101,MATCH(AU321,计分标准!$A$97:$A$101,0),MATCH(AW321,计分标准!$C$96:$I$96,0)))</f>
        <v/>
      </c>
      <c r="AZ321" s="17" t="str">
        <f t="shared" si="30"/>
        <v/>
      </c>
      <c r="BA321" s="38"/>
    </row>
    <row r="322" spans="1:53" s="4" customFormat="1" ht="21" customHeight="1">
      <c r="A322" s="2"/>
      <c r="B322" s="5"/>
      <c r="C322" s="2"/>
      <c r="D322" s="2"/>
      <c r="E322" s="2"/>
      <c r="F322" s="18" t="str">
        <f>IF(OR(D322="",E322=""),"",VLOOKUP(D322,计分标准!$A$2:$C$10,3,0)*VLOOKUP(E322,计分标准!$A$13:$C$19,3,0))</f>
        <v/>
      </c>
      <c r="G322" s="2"/>
      <c r="H322" s="72"/>
      <c r="I322" s="2"/>
      <c r="J322" s="2"/>
      <c r="K322" s="2"/>
      <c r="L322" s="19" t="str">
        <f>IF(OR(I322="",J322="",K322=""),"",VLOOKUP(I322,计分标准!$A$23:$C$31,3,0)*INDEX(计分标准!$B$35:$I$42,MATCH(工作量统计!J322,计分标准!$A$35:$A$42,0),MATCH(工作量统计!K322,计分标准!$B$34:$I$34,0))/100)</f>
        <v/>
      </c>
      <c r="M322" s="2"/>
      <c r="N322" s="2"/>
      <c r="O322" s="17" t="str">
        <f t="shared" si="25"/>
        <v/>
      </c>
      <c r="P322" s="17" t="str">
        <f t="shared" si="26"/>
        <v/>
      </c>
      <c r="Q322" s="59"/>
      <c r="R322" s="59"/>
      <c r="S322" s="72"/>
      <c r="T322" s="59"/>
      <c r="U322" s="59"/>
      <c r="V322" s="17" t="str">
        <f>IF(U322="","",VLOOKUP(U322,计分标准!$A$47:$C$55,3,0))</f>
        <v/>
      </c>
      <c r="W322" s="2"/>
      <c r="X322" s="2"/>
      <c r="Y322" s="72"/>
      <c r="Z322" s="2"/>
      <c r="AA322" s="2"/>
      <c r="AB322" s="2"/>
      <c r="AC322" s="78"/>
      <c r="AD322" s="78"/>
      <c r="AE322" s="44"/>
      <c r="AF322" s="17" t="str">
        <f>IF(OR(Z322="",AA322="",AB322=""),"",VLOOKUP(Z322,计分标准!$A$70:$B$73,2,0)*VLOOKUP(AA322,计分标准!$A$58:$C$61,3,0)*AB322/10)</f>
        <v/>
      </c>
      <c r="AG322" s="17" t="str">
        <f>IF(AC322="",AF322,VLOOKUP(AC322,计分标准!$A$64:$B$67,2,0)*AF322)</f>
        <v/>
      </c>
      <c r="AH322" s="17" t="str">
        <f t="shared" si="27"/>
        <v/>
      </c>
      <c r="AI322" s="2"/>
      <c r="AJ322" s="72"/>
      <c r="AK322" s="72"/>
      <c r="AL322" s="2"/>
      <c r="AM322" s="17" t="str">
        <f t="shared" si="28"/>
        <v/>
      </c>
      <c r="AN322" s="2"/>
      <c r="AO322" s="72"/>
      <c r="AP322" s="2"/>
      <c r="AQ322" s="2"/>
      <c r="AR322" s="17" t="str">
        <f t="shared" si="29"/>
        <v/>
      </c>
      <c r="AS322" s="2"/>
      <c r="AT322" s="72"/>
      <c r="AU322" s="2"/>
      <c r="AV322" s="2"/>
      <c r="AW322" s="2"/>
      <c r="AX322" s="19" t="str">
        <f>IF(OR(AU322="",AV322=""),"",INDEX(计分标准!$C$77:$E$81,MATCH(工作量统计!AU322,计分标准!$A$77:$A$81,0),MATCH(工作量统计!AV322,计分标准!$C$76:$E$76,0)))</f>
        <v/>
      </c>
      <c r="AY322" s="79" t="str">
        <f>IF(AW322="",AX322,AX322*INDEX(计分标准!$C$97:$I$101,MATCH(AU322,计分标准!$A$97:$A$101,0),MATCH(AW322,计分标准!$C$96:$I$96,0)))</f>
        <v/>
      </c>
      <c r="AZ322" s="17" t="str">
        <f t="shared" si="30"/>
        <v/>
      </c>
      <c r="BA322" s="38"/>
    </row>
    <row r="323" spans="1:53" s="4" customFormat="1" ht="21" customHeight="1">
      <c r="A323" s="2"/>
      <c r="B323" s="5"/>
      <c r="C323" s="2"/>
      <c r="D323" s="2"/>
      <c r="E323" s="2"/>
      <c r="F323" s="18" t="str">
        <f>IF(OR(D323="",E323=""),"",VLOOKUP(D323,计分标准!$A$2:$C$10,3,0)*VLOOKUP(E323,计分标准!$A$13:$C$19,3,0))</f>
        <v/>
      </c>
      <c r="G323" s="2"/>
      <c r="H323" s="72"/>
      <c r="I323" s="2"/>
      <c r="J323" s="2"/>
      <c r="K323" s="2"/>
      <c r="L323" s="19" t="str">
        <f>IF(OR(I323="",J323="",K323=""),"",VLOOKUP(I323,计分标准!$A$23:$C$31,3,0)*INDEX(计分标准!$B$35:$I$42,MATCH(工作量统计!J323,计分标准!$A$35:$A$42,0),MATCH(工作量统计!K323,计分标准!$B$34:$I$34,0))/100)</f>
        <v/>
      </c>
      <c r="M323" s="2"/>
      <c r="N323" s="2"/>
      <c r="O323" s="17" t="str">
        <f t="shared" si="25"/>
        <v/>
      </c>
      <c r="P323" s="17" t="str">
        <f t="shared" si="26"/>
        <v/>
      </c>
      <c r="Q323" s="59"/>
      <c r="R323" s="59"/>
      <c r="S323" s="72"/>
      <c r="T323" s="59"/>
      <c r="U323" s="59"/>
      <c r="V323" s="17" t="str">
        <f>IF(U323="","",VLOOKUP(U323,计分标准!$A$47:$C$55,3,0))</f>
        <v/>
      </c>
      <c r="W323" s="2"/>
      <c r="X323" s="2"/>
      <c r="Y323" s="72"/>
      <c r="Z323" s="2"/>
      <c r="AA323" s="2"/>
      <c r="AB323" s="2"/>
      <c r="AC323" s="78"/>
      <c r="AD323" s="78"/>
      <c r="AE323" s="44"/>
      <c r="AF323" s="17" t="str">
        <f>IF(OR(Z323="",AA323="",AB323=""),"",VLOOKUP(Z323,计分标准!$A$70:$B$73,2,0)*VLOOKUP(AA323,计分标准!$A$58:$C$61,3,0)*AB323/10)</f>
        <v/>
      </c>
      <c r="AG323" s="17" t="str">
        <f>IF(AC323="",AF323,VLOOKUP(AC323,计分标准!$A$64:$B$67,2,0)*AF323)</f>
        <v/>
      </c>
      <c r="AH323" s="17" t="str">
        <f t="shared" si="27"/>
        <v/>
      </c>
      <c r="AI323" s="2"/>
      <c r="AJ323" s="72"/>
      <c r="AK323" s="72"/>
      <c r="AL323" s="2"/>
      <c r="AM323" s="17" t="str">
        <f t="shared" si="28"/>
        <v/>
      </c>
      <c r="AN323" s="2"/>
      <c r="AO323" s="72"/>
      <c r="AP323" s="2"/>
      <c r="AQ323" s="2"/>
      <c r="AR323" s="17" t="str">
        <f t="shared" si="29"/>
        <v/>
      </c>
      <c r="AS323" s="2"/>
      <c r="AT323" s="72"/>
      <c r="AU323" s="2"/>
      <c r="AV323" s="2"/>
      <c r="AW323" s="2"/>
      <c r="AX323" s="19" t="str">
        <f>IF(OR(AU323="",AV323=""),"",INDEX(计分标准!$C$77:$E$81,MATCH(工作量统计!AU323,计分标准!$A$77:$A$81,0),MATCH(工作量统计!AV323,计分标准!$C$76:$E$76,0)))</f>
        <v/>
      </c>
      <c r="AY323" s="79" t="str">
        <f>IF(AW323="",AX323,AX323*INDEX(计分标准!$C$97:$I$101,MATCH(AU323,计分标准!$A$97:$A$101,0),MATCH(AW323,计分标准!$C$96:$I$96,0)))</f>
        <v/>
      </c>
      <c r="AZ323" s="17" t="str">
        <f t="shared" si="30"/>
        <v/>
      </c>
      <c r="BA323" s="38"/>
    </row>
    <row r="324" spans="1:53" s="4" customFormat="1" ht="21" customHeight="1">
      <c r="A324" s="2"/>
      <c r="B324" s="5"/>
      <c r="C324" s="2"/>
      <c r="D324" s="2"/>
      <c r="E324" s="2"/>
      <c r="F324" s="18" t="str">
        <f>IF(OR(D324="",E324=""),"",VLOOKUP(D324,计分标准!$A$2:$C$10,3,0)*VLOOKUP(E324,计分标准!$A$13:$C$19,3,0))</f>
        <v/>
      </c>
      <c r="G324" s="2"/>
      <c r="H324" s="72"/>
      <c r="I324" s="2"/>
      <c r="J324" s="2"/>
      <c r="K324" s="2"/>
      <c r="L324" s="19" t="str">
        <f>IF(OR(I324="",J324="",K324=""),"",VLOOKUP(I324,计分标准!$A$23:$C$31,3,0)*INDEX(计分标准!$B$35:$I$42,MATCH(工作量统计!J324,计分标准!$A$35:$A$42,0),MATCH(工作量统计!K324,计分标准!$B$34:$I$34,0))/100)</f>
        <v/>
      </c>
      <c r="M324" s="2"/>
      <c r="N324" s="2"/>
      <c r="O324" s="17" t="str">
        <f t="shared" si="25"/>
        <v/>
      </c>
      <c r="P324" s="17" t="str">
        <f t="shared" si="26"/>
        <v/>
      </c>
      <c r="Q324" s="59"/>
      <c r="R324" s="59"/>
      <c r="S324" s="72"/>
      <c r="T324" s="59"/>
      <c r="U324" s="59"/>
      <c r="V324" s="17" t="str">
        <f>IF(U324="","",VLOOKUP(U324,计分标准!$A$47:$C$55,3,0))</f>
        <v/>
      </c>
      <c r="W324" s="2"/>
      <c r="X324" s="2"/>
      <c r="Y324" s="72"/>
      <c r="Z324" s="2"/>
      <c r="AA324" s="2"/>
      <c r="AB324" s="2"/>
      <c r="AC324" s="78"/>
      <c r="AD324" s="78"/>
      <c r="AE324" s="44"/>
      <c r="AF324" s="17" t="str">
        <f>IF(OR(Z324="",AA324="",AB324=""),"",VLOOKUP(Z324,计分标准!$A$70:$B$73,2,0)*VLOOKUP(AA324,计分标准!$A$58:$C$61,3,0)*AB324/10)</f>
        <v/>
      </c>
      <c r="AG324" s="17" t="str">
        <f>IF(AC324="",AF324,VLOOKUP(AC324,计分标准!$A$64:$B$67,2,0)*AF324)</f>
        <v/>
      </c>
      <c r="AH324" s="17" t="str">
        <f t="shared" si="27"/>
        <v/>
      </c>
      <c r="AI324" s="2"/>
      <c r="AJ324" s="72"/>
      <c r="AK324" s="72"/>
      <c r="AL324" s="2"/>
      <c r="AM324" s="17" t="str">
        <f t="shared" si="28"/>
        <v/>
      </c>
      <c r="AN324" s="2"/>
      <c r="AO324" s="72"/>
      <c r="AP324" s="2"/>
      <c r="AQ324" s="2"/>
      <c r="AR324" s="17" t="str">
        <f t="shared" si="29"/>
        <v/>
      </c>
      <c r="AS324" s="2"/>
      <c r="AT324" s="72"/>
      <c r="AU324" s="2"/>
      <c r="AV324" s="2"/>
      <c r="AW324" s="2"/>
      <c r="AX324" s="19" t="str">
        <f>IF(OR(AU324="",AV324=""),"",INDEX(计分标准!$C$77:$E$81,MATCH(工作量统计!AU324,计分标准!$A$77:$A$81,0),MATCH(工作量统计!AV324,计分标准!$C$76:$E$76,0)))</f>
        <v/>
      </c>
      <c r="AY324" s="79" t="str">
        <f>IF(AW324="",AX324,AX324*INDEX(计分标准!$C$97:$I$101,MATCH(AU324,计分标准!$A$97:$A$101,0),MATCH(AW324,计分标准!$C$96:$I$96,0)))</f>
        <v/>
      </c>
      <c r="AZ324" s="17" t="str">
        <f t="shared" si="30"/>
        <v/>
      </c>
      <c r="BA324" s="38"/>
    </row>
    <row r="325" spans="1:53" s="4" customFormat="1" ht="21" customHeight="1">
      <c r="A325" s="2"/>
      <c r="B325" s="5"/>
      <c r="C325" s="2"/>
      <c r="D325" s="2"/>
      <c r="E325" s="2"/>
      <c r="F325" s="18" t="str">
        <f>IF(OR(D325="",E325=""),"",VLOOKUP(D325,计分标准!$A$2:$C$10,3,0)*VLOOKUP(E325,计分标准!$A$13:$C$19,3,0))</f>
        <v/>
      </c>
      <c r="G325" s="2"/>
      <c r="H325" s="72"/>
      <c r="I325" s="2"/>
      <c r="J325" s="2"/>
      <c r="K325" s="2"/>
      <c r="L325" s="19" t="str">
        <f>IF(OR(I325="",J325="",K325=""),"",VLOOKUP(I325,计分标准!$A$23:$C$31,3,0)*INDEX(计分标准!$B$35:$I$42,MATCH(工作量统计!J325,计分标准!$A$35:$A$42,0),MATCH(工作量统计!K325,计分标准!$B$34:$I$34,0))/100)</f>
        <v/>
      </c>
      <c r="M325" s="2"/>
      <c r="N325" s="2"/>
      <c r="O325" s="17" t="str">
        <f t="shared" si="25"/>
        <v/>
      </c>
      <c r="P325" s="17" t="str">
        <f t="shared" si="26"/>
        <v/>
      </c>
      <c r="Q325" s="59"/>
      <c r="R325" s="59"/>
      <c r="S325" s="72"/>
      <c r="T325" s="59"/>
      <c r="U325" s="59"/>
      <c r="V325" s="17" t="str">
        <f>IF(U325="","",VLOOKUP(U325,计分标准!$A$47:$C$55,3,0))</f>
        <v/>
      </c>
      <c r="W325" s="2"/>
      <c r="X325" s="2"/>
      <c r="Y325" s="72"/>
      <c r="Z325" s="2"/>
      <c r="AA325" s="2"/>
      <c r="AB325" s="2"/>
      <c r="AC325" s="78"/>
      <c r="AD325" s="78"/>
      <c r="AE325" s="44"/>
      <c r="AF325" s="17" t="str">
        <f>IF(OR(Z325="",AA325="",AB325=""),"",VLOOKUP(Z325,计分标准!$A$70:$B$73,2,0)*VLOOKUP(AA325,计分标准!$A$58:$C$61,3,0)*AB325/10)</f>
        <v/>
      </c>
      <c r="AG325" s="17" t="str">
        <f>IF(AC325="",AF325,VLOOKUP(AC325,计分标准!$A$64:$B$67,2,0)*AF325)</f>
        <v/>
      </c>
      <c r="AH325" s="17" t="str">
        <f t="shared" si="27"/>
        <v/>
      </c>
      <c r="AI325" s="2"/>
      <c r="AJ325" s="72"/>
      <c r="AK325" s="72"/>
      <c r="AL325" s="2"/>
      <c r="AM325" s="17" t="str">
        <f t="shared" si="28"/>
        <v/>
      </c>
      <c r="AN325" s="2"/>
      <c r="AO325" s="72"/>
      <c r="AP325" s="2"/>
      <c r="AQ325" s="2"/>
      <c r="AR325" s="17" t="str">
        <f t="shared" si="29"/>
        <v/>
      </c>
      <c r="AS325" s="2"/>
      <c r="AT325" s="72"/>
      <c r="AU325" s="2"/>
      <c r="AV325" s="2"/>
      <c r="AW325" s="2"/>
      <c r="AX325" s="19" t="str">
        <f>IF(OR(AU325="",AV325=""),"",INDEX(计分标准!$C$77:$E$81,MATCH(工作量统计!AU325,计分标准!$A$77:$A$81,0),MATCH(工作量统计!AV325,计分标准!$C$76:$E$76,0)))</f>
        <v/>
      </c>
      <c r="AY325" s="79" t="str">
        <f>IF(AW325="",AX325,AX325*INDEX(计分标准!$C$97:$I$101,MATCH(AU325,计分标准!$A$97:$A$101,0),MATCH(AW325,计分标准!$C$96:$I$96,0)))</f>
        <v/>
      </c>
      <c r="AZ325" s="17" t="str">
        <f t="shared" si="30"/>
        <v/>
      </c>
      <c r="BA325" s="38"/>
    </row>
    <row r="326" spans="1:53" s="4" customFormat="1" ht="21" customHeight="1">
      <c r="A326" s="2"/>
      <c r="B326" s="5"/>
      <c r="C326" s="2"/>
      <c r="D326" s="2"/>
      <c r="E326" s="2"/>
      <c r="F326" s="18" t="str">
        <f>IF(OR(D326="",E326=""),"",VLOOKUP(D326,计分标准!$A$2:$C$10,3,0)*VLOOKUP(E326,计分标准!$A$13:$C$19,3,0))</f>
        <v/>
      </c>
      <c r="G326" s="2"/>
      <c r="H326" s="72"/>
      <c r="I326" s="2"/>
      <c r="J326" s="2"/>
      <c r="K326" s="2"/>
      <c r="L326" s="19" t="str">
        <f>IF(OR(I326="",J326="",K326=""),"",VLOOKUP(I326,计分标准!$A$23:$C$31,3,0)*INDEX(计分标准!$B$35:$I$42,MATCH(工作量统计!J326,计分标准!$A$35:$A$42,0),MATCH(工作量统计!K326,计分标准!$B$34:$I$34,0))/100)</f>
        <v/>
      </c>
      <c r="M326" s="2"/>
      <c r="N326" s="2"/>
      <c r="O326" s="17" t="str">
        <f t="shared" si="25"/>
        <v/>
      </c>
      <c r="P326" s="17" t="str">
        <f t="shared" si="26"/>
        <v/>
      </c>
      <c r="Q326" s="59"/>
      <c r="R326" s="59"/>
      <c r="S326" s="72"/>
      <c r="T326" s="59"/>
      <c r="U326" s="59"/>
      <c r="V326" s="17" t="str">
        <f>IF(U326="","",VLOOKUP(U326,计分标准!$A$47:$C$55,3,0))</f>
        <v/>
      </c>
      <c r="W326" s="2"/>
      <c r="X326" s="2"/>
      <c r="Y326" s="72"/>
      <c r="Z326" s="2"/>
      <c r="AA326" s="2"/>
      <c r="AB326" s="2"/>
      <c r="AC326" s="78"/>
      <c r="AD326" s="78"/>
      <c r="AE326" s="44"/>
      <c r="AF326" s="17" t="str">
        <f>IF(OR(Z326="",AA326="",AB326=""),"",VLOOKUP(Z326,计分标准!$A$70:$B$73,2,0)*VLOOKUP(AA326,计分标准!$A$58:$C$61,3,0)*AB326/10)</f>
        <v/>
      </c>
      <c r="AG326" s="17" t="str">
        <f>IF(AC326="",AF326,VLOOKUP(AC326,计分标准!$A$64:$B$67,2,0)*AF326)</f>
        <v/>
      </c>
      <c r="AH326" s="17" t="str">
        <f t="shared" si="27"/>
        <v/>
      </c>
      <c r="AI326" s="2"/>
      <c r="AJ326" s="72"/>
      <c r="AK326" s="72"/>
      <c r="AL326" s="2"/>
      <c r="AM326" s="17" t="str">
        <f t="shared" si="28"/>
        <v/>
      </c>
      <c r="AN326" s="2"/>
      <c r="AO326" s="72"/>
      <c r="AP326" s="2"/>
      <c r="AQ326" s="2"/>
      <c r="AR326" s="17" t="str">
        <f t="shared" si="29"/>
        <v/>
      </c>
      <c r="AS326" s="2"/>
      <c r="AT326" s="72"/>
      <c r="AU326" s="2"/>
      <c r="AV326" s="2"/>
      <c r="AW326" s="2"/>
      <c r="AX326" s="19" t="str">
        <f>IF(OR(AU326="",AV326=""),"",INDEX(计分标准!$C$77:$E$81,MATCH(工作量统计!AU326,计分标准!$A$77:$A$81,0),MATCH(工作量统计!AV326,计分标准!$C$76:$E$76,0)))</f>
        <v/>
      </c>
      <c r="AY326" s="79" t="str">
        <f>IF(AW326="",AX326,AX326*INDEX(计分标准!$C$97:$I$101,MATCH(AU326,计分标准!$A$97:$A$101,0),MATCH(AW326,计分标准!$C$96:$I$96,0)))</f>
        <v/>
      </c>
      <c r="AZ326" s="17" t="str">
        <f t="shared" si="30"/>
        <v/>
      </c>
      <c r="BA326" s="38"/>
    </row>
    <row r="327" spans="1:53" s="4" customFormat="1" ht="21" customHeight="1">
      <c r="A327" s="2"/>
      <c r="B327" s="5"/>
      <c r="C327" s="2"/>
      <c r="D327" s="2"/>
      <c r="E327" s="2"/>
      <c r="F327" s="18" t="str">
        <f>IF(OR(D327="",E327=""),"",VLOOKUP(D327,计分标准!$A$2:$C$10,3,0)*VLOOKUP(E327,计分标准!$A$13:$C$19,3,0))</f>
        <v/>
      </c>
      <c r="G327" s="2"/>
      <c r="H327" s="72"/>
      <c r="I327" s="2"/>
      <c r="J327" s="2"/>
      <c r="K327" s="2"/>
      <c r="L327" s="19" t="str">
        <f>IF(OR(I327="",J327="",K327=""),"",VLOOKUP(I327,计分标准!$A$23:$C$31,3,0)*INDEX(计分标准!$B$35:$I$42,MATCH(工作量统计!J327,计分标准!$A$35:$A$42,0),MATCH(工作量统计!K327,计分标准!$B$34:$I$34,0))/100)</f>
        <v/>
      </c>
      <c r="M327" s="2"/>
      <c r="N327" s="2"/>
      <c r="O327" s="17" t="str">
        <f t="shared" ref="O327:O390" si="31">IF(M327="人文社会科学课题",N327,IF(M327="自然科学课题",N327/2,""))</f>
        <v/>
      </c>
      <c r="P327" s="17" t="str">
        <f t="shared" ref="P327:P390" si="32">IF(O327="",L327,IF(AND(O327="",L327=""),"",L327+O327))</f>
        <v/>
      </c>
      <c r="Q327" s="59"/>
      <c r="R327" s="59"/>
      <c r="S327" s="72"/>
      <c r="T327" s="59"/>
      <c r="U327" s="59"/>
      <c r="V327" s="17" t="str">
        <f>IF(U327="","",VLOOKUP(U327,计分标准!$A$47:$C$55,3,0))</f>
        <v/>
      </c>
      <c r="W327" s="2"/>
      <c r="X327" s="2"/>
      <c r="Y327" s="72"/>
      <c r="Z327" s="2"/>
      <c r="AA327" s="2"/>
      <c r="AB327" s="2"/>
      <c r="AC327" s="78"/>
      <c r="AD327" s="78"/>
      <c r="AE327" s="44"/>
      <c r="AF327" s="17" t="str">
        <f>IF(OR(Z327="",AA327="",AB327=""),"",VLOOKUP(Z327,计分标准!$A$70:$B$73,2,0)*VLOOKUP(AA327,计分标准!$A$58:$C$61,3,0)*AB327/10)</f>
        <v/>
      </c>
      <c r="AG327" s="17" t="str">
        <f>IF(AC327="",AF327,VLOOKUP(AC327,计分标准!$A$64:$B$67,2,0)*AF327)</f>
        <v/>
      </c>
      <c r="AH327" s="17" t="str">
        <f t="shared" ref="AH327:AH390" si="33">IF(OR(Z327="",AA327="",AB327=""),"",IF(AD327="BZ1",20+AG327*AE327/AB327,IF(AD327="BZ2",AG327*AE327/AB327,IF(AD327="BZ3",AG327*80%,IF(AD327="BZ4",AG327*20%,AG327)))))</f>
        <v/>
      </c>
      <c r="AI327" s="2"/>
      <c r="AJ327" s="72"/>
      <c r="AK327" s="72"/>
      <c r="AL327" s="2"/>
      <c r="AM327" s="17" t="str">
        <f t="shared" ref="AM327:AM390" si="34">IF(AL327="JD1",120,IF(AL327="JD2",40,IF(AL327="JD3",20,"")))</f>
        <v/>
      </c>
      <c r="AN327" s="2"/>
      <c r="AO327" s="72"/>
      <c r="AP327" s="2"/>
      <c r="AQ327" s="2"/>
      <c r="AR327" s="17" t="str">
        <f t="shared" ref="AR327:AR390" si="35">IF(AP327="JZ1",AQ327*30,IF(AP327="JZ2",AQ327*20,""))</f>
        <v/>
      </c>
      <c r="AS327" s="2"/>
      <c r="AT327" s="72"/>
      <c r="AU327" s="2"/>
      <c r="AV327" s="2"/>
      <c r="AW327" s="2"/>
      <c r="AX327" s="19" t="str">
        <f>IF(OR(AU327="",AV327=""),"",INDEX(计分标准!$C$77:$E$81,MATCH(工作量统计!AU327,计分标准!$A$77:$A$81,0),MATCH(工作量统计!AV327,计分标准!$C$76:$E$76,0)))</f>
        <v/>
      </c>
      <c r="AY327" s="79" t="str">
        <f>IF(AW327="",AX327,AX327*INDEX(计分标准!$C$97:$I$101,MATCH(AU327,计分标准!$A$97:$A$101,0),MATCH(AW327,计分标准!$C$96:$I$96,0)))</f>
        <v/>
      </c>
      <c r="AZ327" s="17" t="str">
        <f t="shared" ref="AZ327:AZ390" si="36">IF(SUM(AR327,AY327,AM327,AH327,V327,P327)=0,"",SUM(AR327,AY327,AM327,AH327,V327,P327))</f>
        <v/>
      </c>
      <c r="BA327" s="38"/>
    </row>
    <row r="328" spans="1:53" s="4" customFormat="1" ht="21" customHeight="1">
      <c r="A328" s="2"/>
      <c r="B328" s="5"/>
      <c r="C328" s="2"/>
      <c r="D328" s="2"/>
      <c r="E328" s="2"/>
      <c r="F328" s="18" t="str">
        <f>IF(OR(D328="",E328=""),"",VLOOKUP(D328,计分标准!$A$2:$C$10,3,0)*VLOOKUP(E328,计分标准!$A$13:$C$19,3,0))</f>
        <v/>
      </c>
      <c r="G328" s="2"/>
      <c r="H328" s="72"/>
      <c r="I328" s="2"/>
      <c r="J328" s="2"/>
      <c r="K328" s="2"/>
      <c r="L328" s="19" t="str">
        <f>IF(OR(I328="",J328="",K328=""),"",VLOOKUP(I328,计分标准!$A$23:$C$31,3,0)*INDEX(计分标准!$B$35:$I$42,MATCH(工作量统计!J328,计分标准!$A$35:$A$42,0),MATCH(工作量统计!K328,计分标准!$B$34:$I$34,0))/100)</f>
        <v/>
      </c>
      <c r="M328" s="2"/>
      <c r="N328" s="2"/>
      <c r="O328" s="17" t="str">
        <f t="shared" si="31"/>
        <v/>
      </c>
      <c r="P328" s="17" t="str">
        <f t="shared" si="32"/>
        <v/>
      </c>
      <c r="Q328" s="59"/>
      <c r="R328" s="59"/>
      <c r="S328" s="72"/>
      <c r="T328" s="59"/>
      <c r="U328" s="59"/>
      <c r="V328" s="17" t="str">
        <f>IF(U328="","",VLOOKUP(U328,计分标准!$A$47:$C$55,3,0))</f>
        <v/>
      </c>
      <c r="W328" s="2"/>
      <c r="X328" s="2"/>
      <c r="Y328" s="72"/>
      <c r="Z328" s="2"/>
      <c r="AA328" s="2"/>
      <c r="AB328" s="2"/>
      <c r="AC328" s="78"/>
      <c r="AD328" s="78"/>
      <c r="AE328" s="44"/>
      <c r="AF328" s="17" t="str">
        <f>IF(OR(Z328="",AA328="",AB328=""),"",VLOOKUP(Z328,计分标准!$A$70:$B$73,2,0)*VLOOKUP(AA328,计分标准!$A$58:$C$61,3,0)*AB328/10)</f>
        <v/>
      </c>
      <c r="AG328" s="17" t="str">
        <f>IF(AC328="",AF328,VLOOKUP(AC328,计分标准!$A$64:$B$67,2,0)*AF328)</f>
        <v/>
      </c>
      <c r="AH328" s="17" t="str">
        <f t="shared" si="33"/>
        <v/>
      </c>
      <c r="AI328" s="2"/>
      <c r="AJ328" s="72"/>
      <c r="AK328" s="72"/>
      <c r="AL328" s="2"/>
      <c r="AM328" s="17" t="str">
        <f t="shared" si="34"/>
        <v/>
      </c>
      <c r="AN328" s="2"/>
      <c r="AO328" s="72"/>
      <c r="AP328" s="2"/>
      <c r="AQ328" s="2"/>
      <c r="AR328" s="17" t="str">
        <f t="shared" si="35"/>
        <v/>
      </c>
      <c r="AS328" s="2"/>
      <c r="AT328" s="72"/>
      <c r="AU328" s="2"/>
      <c r="AV328" s="2"/>
      <c r="AW328" s="2"/>
      <c r="AX328" s="19" t="str">
        <f>IF(OR(AU328="",AV328=""),"",INDEX(计分标准!$C$77:$E$81,MATCH(工作量统计!AU328,计分标准!$A$77:$A$81,0),MATCH(工作量统计!AV328,计分标准!$C$76:$E$76,0)))</f>
        <v/>
      </c>
      <c r="AY328" s="79" t="str">
        <f>IF(AW328="",AX328,AX328*INDEX(计分标准!$C$97:$I$101,MATCH(AU328,计分标准!$A$97:$A$101,0),MATCH(AW328,计分标准!$C$96:$I$96,0)))</f>
        <v/>
      </c>
      <c r="AZ328" s="17" t="str">
        <f t="shared" si="36"/>
        <v/>
      </c>
      <c r="BA328" s="38"/>
    </row>
    <row r="329" spans="1:53" s="4" customFormat="1" ht="21" customHeight="1">
      <c r="A329" s="2"/>
      <c r="B329" s="5"/>
      <c r="C329" s="2"/>
      <c r="D329" s="2"/>
      <c r="E329" s="2"/>
      <c r="F329" s="18" t="str">
        <f>IF(OR(D329="",E329=""),"",VLOOKUP(D329,计分标准!$A$2:$C$10,3,0)*VLOOKUP(E329,计分标准!$A$13:$C$19,3,0))</f>
        <v/>
      </c>
      <c r="G329" s="2"/>
      <c r="H329" s="72"/>
      <c r="I329" s="2"/>
      <c r="J329" s="2"/>
      <c r="K329" s="2"/>
      <c r="L329" s="19" t="str">
        <f>IF(OR(I329="",J329="",K329=""),"",VLOOKUP(I329,计分标准!$A$23:$C$31,3,0)*INDEX(计分标准!$B$35:$I$42,MATCH(工作量统计!J329,计分标准!$A$35:$A$42,0),MATCH(工作量统计!K329,计分标准!$B$34:$I$34,0))/100)</f>
        <v/>
      </c>
      <c r="M329" s="2"/>
      <c r="N329" s="2"/>
      <c r="O329" s="17" t="str">
        <f t="shared" si="31"/>
        <v/>
      </c>
      <c r="P329" s="17" t="str">
        <f t="shared" si="32"/>
        <v/>
      </c>
      <c r="Q329" s="59"/>
      <c r="R329" s="59"/>
      <c r="S329" s="72"/>
      <c r="T329" s="59"/>
      <c r="U329" s="59"/>
      <c r="V329" s="17" t="str">
        <f>IF(U329="","",VLOOKUP(U329,计分标准!$A$47:$C$55,3,0))</f>
        <v/>
      </c>
      <c r="W329" s="2"/>
      <c r="X329" s="2"/>
      <c r="Y329" s="72"/>
      <c r="Z329" s="2"/>
      <c r="AA329" s="2"/>
      <c r="AB329" s="2"/>
      <c r="AC329" s="78"/>
      <c r="AD329" s="78"/>
      <c r="AE329" s="44"/>
      <c r="AF329" s="17" t="str">
        <f>IF(OR(Z329="",AA329="",AB329=""),"",VLOOKUP(Z329,计分标准!$A$70:$B$73,2,0)*VLOOKUP(AA329,计分标准!$A$58:$C$61,3,0)*AB329/10)</f>
        <v/>
      </c>
      <c r="AG329" s="17" t="str">
        <f>IF(AC329="",AF329,VLOOKUP(AC329,计分标准!$A$64:$B$67,2,0)*AF329)</f>
        <v/>
      </c>
      <c r="AH329" s="17" t="str">
        <f t="shared" si="33"/>
        <v/>
      </c>
      <c r="AI329" s="2"/>
      <c r="AJ329" s="72"/>
      <c r="AK329" s="72"/>
      <c r="AL329" s="2"/>
      <c r="AM329" s="17" t="str">
        <f t="shared" si="34"/>
        <v/>
      </c>
      <c r="AN329" s="2"/>
      <c r="AO329" s="72"/>
      <c r="AP329" s="2"/>
      <c r="AQ329" s="2"/>
      <c r="AR329" s="17" t="str">
        <f t="shared" si="35"/>
        <v/>
      </c>
      <c r="AS329" s="2"/>
      <c r="AT329" s="72"/>
      <c r="AU329" s="2"/>
      <c r="AV329" s="2"/>
      <c r="AW329" s="2"/>
      <c r="AX329" s="19" t="str">
        <f>IF(OR(AU329="",AV329=""),"",INDEX(计分标准!$C$77:$E$81,MATCH(工作量统计!AU329,计分标准!$A$77:$A$81,0),MATCH(工作量统计!AV329,计分标准!$C$76:$E$76,0)))</f>
        <v/>
      </c>
      <c r="AY329" s="79" t="str">
        <f>IF(AW329="",AX329,AX329*INDEX(计分标准!$C$97:$I$101,MATCH(AU329,计分标准!$A$97:$A$101,0),MATCH(AW329,计分标准!$C$96:$I$96,0)))</f>
        <v/>
      </c>
      <c r="AZ329" s="17" t="str">
        <f t="shared" si="36"/>
        <v/>
      </c>
      <c r="BA329" s="38"/>
    </row>
    <row r="330" spans="1:53" s="4" customFormat="1" ht="21" customHeight="1">
      <c r="A330" s="2"/>
      <c r="B330" s="5"/>
      <c r="C330" s="2"/>
      <c r="D330" s="2"/>
      <c r="E330" s="2"/>
      <c r="F330" s="18" t="str">
        <f>IF(OR(D330="",E330=""),"",VLOOKUP(D330,计分标准!$A$2:$C$10,3,0)*VLOOKUP(E330,计分标准!$A$13:$C$19,3,0))</f>
        <v/>
      </c>
      <c r="G330" s="2"/>
      <c r="H330" s="72"/>
      <c r="I330" s="2"/>
      <c r="J330" s="2"/>
      <c r="K330" s="2"/>
      <c r="L330" s="19" t="str">
        <f>IF(OR(I330="",J330="",K330=""),"",VLOOKUP(I330,计分标准!$A$23:$C$31,3,0)*INDEX(计分标准!$B$35:$I$42,MATCH(工作量统计!J330,计分标准!$A$35:$A$42,0),MATCH(工作量统计!K330,计分标准!$B$34:$I$34,0))/100)</f>
        <v/>
      </c>
      <c r="M330" s="2"/>
      <c r="N330" s="2"/>
      <c r="O330" s="17" t="str">
        <f t="shared" si="31"/>
        <v/>
      </c>
      <c r="P330" s="17" t="str">
        <f t="shared" si="32"/>
        <v/>
      </c>
      <c r="Q330" s="59"/>
      <c r="R330" s="59"/>
      <c r="S330" s="72"/>
      <c r="T330" s="59"/>
      <c r="U330" s="59"/>
      <c r="V330" s="17" t="str">
        <f>IF(U330="","",VLOOKUP(U330,计分标准!$A$47:$C$55,3,0))</f>
        <v/>
      </c>
      <c r="W330" s="2"/>
      <c r="X330" s="2"/>
      <c r="Y330" s="72"/>
      <c r="Z330" s="2"/>
      <c r="AA330" s="2"/>
      <c r="AB330" s="2"/>
      <c r="AC330" s="78"/>
      <c r="AD330" s="78"/>
      <c r="AE330" s="44"/>
      <c r="AF330" s="17" t="str">
        <f>IF(OR(Z330="",AA330="",AB330=""),"",VLOOKUP(Z330,计分标准!$A$70:$B$73,2,0)*VLOOKUP(AA330,计分标准!$A$58:$C$61,3,0)*AB330/10)</f>
        <v/>
      </c>
      <c r="AG330" s="17" t="str">
        <f>IF(AC330="",AF330,VLOOKUP(AC330,计分标准!$A$64:$B$67,2,0)*AF330)</f>
        <v/>
      </c>
      <c r="AH330" s="17" t="str">
        <f t="shared" si="33"/>
        <v/>
      </c>
      <c r="AI330" s="2"/>
      <c r="AJ330" s="72"/>
      <c r="AK330" s="72"/>
      <c r="AL330" s="2"/>
      <c r="AM330" s="17" t="str">
        <f t="shared" si="34"/>
        <v/>
      </c>
      <c r="AN330" s="2"/>
      <c r="AO330" s="72"/>
      <c r="AP330" s="2"/>
      <c r="AQ330" s="2"/>
      <c r="AR330" s="17" t="str">
        <f t="shared" si="35"/>
        <v/>
      </c>
      <c r="AS330" s="2"/>
      <c r="AT330" s="72"/>
      <c r="AU330" s="2"/>
      <c r="AV330" s="2"/>
      <c r="AW330" s="2"/>
      <c r="AX330" s="19" t="str">
        <f>IF(OR(AU330="",AV330=""),"",INDEX(计分标准!$C$77:$E$81,MATCH(工作量统计!AU330,计分标准!$A$77:$A$81,0),MATCH(工作量统计!AV330,计分标准!$C$76:$E$76,0)))</f>
        <v/>
      </c>
      <c r="AY330" s="79" t="str">
        <f>IF(AW330="",AX330,AX330*INDEX(计分标准!$C$97:$I$101,MATCH(AU330,计分标准!$A$97:$A$101,0),MATCH(AW330,计分标准!$C$96:$I$96,0)))</f>
        <v/>
      </c>
      <c r="AZ330" s="17" t="str">
        <f t="shared" si="36"/>
        <v/>
      </c>
      <c r="BA330" s="38"/>
    </row>
    <row r="331" spans="1:53" s="4" customFormat="1" ht="21" customHeight="1">
      <c r="A331" s="2"/>
      <c r="B331" s="5"/>
      <c r="C331" s="2"/>
      <c r="D331" s="2"/>
      <c r="E331" s="2"/>
      <c r="F331" s="18" t="str">
        <f>IF(OR(D331="",E331=""),"",VLOOKUP(D331,计分标准!$A$2:$C$10,3,0)*VLOOKUP(E331,计分标准!$A$13:$C$19,3,0))</f>
        <v/>
      </c>
      <c r="G331" s="2"/>
      <c r="H331" s="72"/>
      <c r="I331" s="2"/>
      <c r="J331" s="2"/>
      <c r="K331" s="2"/>
      <c r="L331" s="19" t="str">
        <f>IF(OR(I331="",J331="",K331=""),"",VLOOKUP(I331,计分标准!$A$23:$C$31,3,0)*INDEX(计分标准!$B$35:$I$42,MATCH(工作量统计!J331,计分标准!$A$35:$A$42,0),MATCH(工作量统计!K331,计分标准!$B$34:$I$34,0))/100)</f>
        <v/>
      </c>
      <c r="M331" s="2"/>
      <c r="N331" s="2"/>
      <c r="O331" s="17" t="str">
        <f t="shared" si="31"/>
        <v/>
      </c>
      <c r="P331" s="17" t="str">
        <f t="shared" si="32"/>
        <v/>
      </c>
      <c r="Q331" s="59"/>
      <c r="R331" s="59"/>
      <c r="S331" s="72"/>
      <c r="T331" s="59"/>
      <c r="U331" s="59"/>
      <c r="V331" s="17" t="str">
        <f>IF(U331="","",VLOOKUP(U331,计分标准!$A$47:$C$55,3,0))</f>
        <v/>
      </c>
      <c r="W331" s="2"/>
      <c r="X331" s="2"/>
      <c r="Y331" s="72"/>
      <c r="Z331" s="2"/>
      <c r="AA331" s="2"/>
      <c r="AB331" s="2"/>
      <c r="AC331" s="78"/>
      <c r="AD331" s="78"/>
      <c r="AE331" s="44"/>
      <c r="AF331" s="17" t="str">
        <f>IF(OR(Z331="",AA331="",AB331=""),"",VLOOKUP(Z331,计分标准!$A$70:$B$73,2,0)*VLOOKUP(AA331,计分标准!$A$58:$C$61,3,0)*AB331/10)</f>
        <v/>
      </c>
      <c r="AG331" s="17" t="str">
        <f>IF(AC331="",AF331,VLOOKUP(AC331,计分标准!$A$64:$B$67,2,0)*AF331)</f>
        <v/>
      </c>
      <c r="AH331" s="17" t="str">
        <f t="shared" si="33"/>
        <v/>
      </c>
      <c r="AI331" s="2"/>
      <c r="AJ331" s="72"/>
      <c r="AK331" s="72"/>
      <c r="AL331" s="2"/>
      <c r="AM331" s="17" t="str">
        <f t="shared" si="34"/>
        <v/>
      </c>
      <c r="AN331" s="2"/>
      <c r="AO331" s="72"/>
      <c r="AP331" s="2"/>
      <c r="AQ331" s="2"/>
      <c r="AR331" s="17" t="str">
        <f t="shared" si="35"/>
        <v/>
      </c>
      <c r="AS331" s="2"/>
      <c r="AT331" s="72"/>
      <c r="AU331" s="2"/>
      <c r="AV331" s="2"/>
      <c r="AW331" s="2"/>
      <c r="AX331" s="19" t="str">
        <f>IF(OR(AU331="",AV331=""),"",INDEX(计分标准!$C$77:$E$81,MATCH(工作量统计!AU331,计分标准!$A$77:$A$81,0),MATCH(工作量统计!AV331,计分标准!$C$76:$E$76,0)))</f>
        <v/>
      </c>
      <c r="AY331" s="79" t="str">
        <f>IF(AW331="",AX331,AX331*INDEX(计分标准!$C$97:$I$101,MATCH(AU331,计分标准!$A$97:$A$101,0),MATCH(AW331,计分标准!$C$96:$I$96,0)))</f>
        <v/>
      </c>
      <c r="AZ331" s="17" t="str">
        <f t="shared" si="36"/>
        <v/>
      </c>
      <c r="BA331" s="38"/>
    </row>
    <row r="332" spans="1:53" s="4" customFormat="1" ht="21" customHeight="1">
      <c r="A332" s="2"/>
      <c r="B332" s="5"/>
      <c r="C332" s="2"/>
      <c r="D332" s="2"/>
      <c r="E332" s="2"/>
      <c r="F332" s="18" t="str">
        <f>IF(OR(D332="",E332=""),"",VLOOKUP(D332,计分标准!$A$2:$C$10,3,0)*VLOOKUP(E332,计分标准!$A$13:$C$19,3,0))</f>
        <v/>
      </c>
      <c r="G332" s="2"/>
      <c r="H332" s="72"/>
      <c r="I332" s="2"/>
      <c r="J332" s="2"/>
      <c r="K332" s="2"/>
      <c r="L332" s="19" t="str">
        <f>IF(OR(I332="",J332="",K332=""),"",VLOOKUP(I332,计分标准!$A$23:$C$31,3,0)*INDEX(计分标准!$B$35:$I$42,MATCH(工作量统计!J332,计分标准!$A$35:$A$42,0),MATCH(工作量统计!K332,计分标准!$B$34:$I$34,0))/100)</f>
        <v/>
      </c>
      <c r="M332" s="2"/>
      <c r="N332" s="2"/>
      <c r="O332" s="17" t="str">
        <f t="shared" si="31"/>
        <v/>
      </c>
      <c r="P332" s="17" t="str">
        <f t="shared" si="32"/>
        <v/>
      </c>
      <c r="Q332" s="59"/>
      <c r="R332" s="59"/>
      <c r="S332" s="72"/>
      <c r="T332" s="59"/>
      <c r="U332" s="59"/>
      <c r="V332" s="17" t="str">
        <f>IF(U332="","",VLOOKUP(U332,计分标准!$A$47:$C$55,3,0))</f>
        <v/>
      </c>
      <c r="W332" s="2"/>
      <c r="X332" s="2"/>
      <c r="Y332" s="72"/>
      <c r="Z332" s="2"/>
      <c r="AA332" s="2"/>
      <c r="AB332" s="2"/>
      <c r="AC332" s="78"/>
      <c r="AD332" s="78"/>
      <c r="AE332" s="44"/>
      <c r="AF332" s="17" t="str">
        <f>IF(OR(Z332="",AA332="",AB332=""),"",VLOOKUP(Z332,计分标准!$A$70:$B$73,2,0)*VLOOKUP(AA332,计分标准!$A$58:$C$61,3,0)*AB332/10)</f>
        <v/>
      </c>
      <c r="AG332" s="17" t="str">
        <f>IF(AC332="",AF332,VLOOKUP(AC332,计分标准!$A$64:$B$67,2,0)*AF332)</f>
        <v/>
      </c>
      <c r="AH332" s="17" t="str">
        <f t="shared" si="33"/>
        <v/>
      </c>
      <c r="AI332" s="2"/>
      <c r="AJ332" s="72"/>
      <c r="AK332" s="72"/>
      <c r="AL332" s="2"/>
      <c r="AM332" s="17" t="str">
        <f t="shared" si="34"/>
        <v/>
      </c>
      <c r="AN332" s="2"/>
      <c r="AO332" s="72"/>
      <c r="AP332" s="2"/>
      <c r="AQ332" s="2"/>
      <c r="AR332" s="17" t="str">
        <f t="shared" si="35"/>
        <v/>
      </c>
      <c r="AS332" s="2"/>
      <c r="AT332" s="72"/>
      <c r="AU332" s="2"/>
      <c r="AV332" s="2"/>
      <c r="AW332" s="2"/>
      <c r="AX332" s="19" t="str">
        <f>IF(OR(AU332="",AV332=""),"",INDEX(计分标准!$C$77:$E$81,MATCH(工作量统计!AU332,计分标准!$A$77:$A$81,0),MATCH(工作量统计!AV332,计分标准!$C$76:$E$76,0)))</f>
        <v/>
      </c>
      <c r="AY332" s="79" t="str">
        <f>IF(AW332="",AX332,AX332*INDEX(计分标准!$C$97:$I$101,MATCH(AU332,计分标准!$A$97:$A$101,0),MATCH(AW332,计分标准!$C$96:$I$96,0)))</f>
        <v/>
      </c>
      <c r="AZ332" s="17" t="str">
        <f t="shared" si="36"/>
        <v/>
      </c>
      <c r="BA332" s="38"/>
    </row>
    <row r="333" spans="1:53" s="4" customFormat="1" ht="21" customHeight="1">
      <c r="A333" s="2"/>
      <c r="B333" s="5"/>
      <c r="C333" s="2"/>
      <c r="D333" s="2"/>
      <c r="E333" s="2"/>
      <c r="F333" s="18" t="str">
        <f>IF(OR(D333="",E333=""),"",VLOOKUP(D333,计分标准!$A$2:$C$10,3,0)*VLOOKUP(E333,计分标准!$A$13:$C$19,3,0))</f>
        <v/>
      </c>
      <c r="G333" s="2"/>
      <c r="H333" s="72"/>
      <c r="I333" s="2"/>
      <c r="J333" s="2"/>
      <c r="K333" s="2"/>
      <c r="L333" s="19" t="str">
        <f>IF(OR(I333="",J333="",K333=""),"",VLOOKUP(I333,计分标准!$A$23:$C$31,3,0)*INDEX(计分标准!$B$35:$I$42,MATCH(工作量统计!J333,计分标准!$A$35:$A$42,0),MATCH(工作量统计!K333,计分标准!$B$34:$I$34,0))/100)</f>
        <v/>
      </c>
      <c r="M333" s="2"/>
      <c r="N333" s="2"/>
      <c r="O333" s="17" t="str">
        <f t="shared" si="31"/>
        <v/>
      </c>
      <c r="P333" s="17" t="str">
        <f t="shared" si="32"/>
        <v/>
      </c>
      <c r="Q333" s="59"/>
      <c r="R333" s="59"/>
      <c r="S333" s="72"/>
      <c r="T333" s="59"/>
      <c r="U333" s="59"/>
      <c r="V333" s="17" t="str">
        <f>IF(U333="","",VLOOKUP(U333,计分标准!$A$47:$C$55,3,0))</f>
        <v/>
      </c>
      <c r="W333" s="2"/>
      <c r="X333" s="2"/>
      <c r="Y333" s="72"/>
      <c r="Z333" s="2"/>
      <c r="AA333" s="2"/>
      <c r="AB333" s="2"/>
      <c r="AC333" s="78"/>
      <c r="AD333" s="78"/>
      <c r="AE333" s="44"/>
      <c r="AF333" s="17" t="str">
        <f>IF(OR(Z333="",AA333="",AB333=""),"",VLOOKUP(Z333,计分标准!$A$70:$B$73,2,0)*VLOOKUP(AA333,计分标准!$A$58:$C$61,3,0)*AB333/10)</f>
        <v/>
      </c>
      <c r="AG333" s="17" t="str">
        <f>IF(AC333="",AF333,VLOOKUP(AC333,计分标准!$A$64:$B$67,2,0)*AF333)</f>
        <v/>
      </c>
      <c r="AH333" s="17" t="str">
        <f t="shared" si="33"/>
        <v/>
      </c>
      <c r="AI333" s="2"/>
      <c r="AJ333" s="72"/>
      <c r="AK333" s="72"/>
      <c r="AL333" s="2"/>
      <c r="AM333" s="17" t="str">
        <f t="shared" si="34"/>
        <v/>
      </c>
      <c r="AN333" s="2"/>
      <c r="AO333" s="72"/>
      <c r="AP333" s="2"/>
      <c r="AQ333" s="2"/>
      <c r="AR333" s="17" t="str">
        <f t="shared" si="35"/>
        <v/>
      </c>
      <c r="AS333" s="2"/>
      <c r="AT333" s="72"/>
      <c r="AU333" s="2"/>
      <c r="AV333" s="2"/>
      <c r="AW333" s="2"/>
      <c r="AX333" s="19" t="str">
        <f>IF(OR(AU333="",AV333=""),"",INDEX(计分标准!$C$77:$E$81,MATCH(工作量统计!AU333,计分标准!$A$77:$A$81,0),MATCH(工作量统计!AV333,计分标准!$C$76:$E$76,0)))</f>
        <v/>
      </c>
      <c r="AY333" s="79" t="str">
        <f>IF(AW333="",AX333,AX333*INDEX(计分标准!$C$97:$I$101,MATCH(AU333,计分标准!$A$97:$A$101,0),MATCH(AW333,计分标准!$C$96:$I$96,0)))</f>
        <v/>
      </c>
      <c r="AZ333" s="17" t="str">
        <f t="shared" si="36"/>
        <v/>
      </c>
      <c r="BA333" s="38"/>
    </row>
    <row r="334" spans="1:53" s="4" customFormat="1" ht="21" customHeight="1">
      <c r="A334" s="2"/>
      <c r="B334" s="5"/>
      <c r="C334" s="2"/>
      <c r="D334" s="2"/>
      <c r="E334" s="2"/>
      <c r="F334" s="18" t="str">
        <f>IF(OR(D334="",E334=""),"",VLOOKUP(D334,计分标准!$A$2:$C$10,3,0)*VLOOKUP(E334,计分标准!$A$13:$C$19,3,0))</f>
        <v/>
      </c>
      <c r="G334" s="2"/>
      <c r="H334" s="72"/>
      <c r="I334" s="2"/>
      <c r="J334" s="2"/>
      <c r="K334" s="2"/>
      <c r="L334" s="19" t="str">
        <f>IF(OR(I334="",J334="",K334=""),"",VLOOKUP(I334,计分标准!$A$23:$C$31,3,0)*INDEX(计分标准!$B$35:$I$42,MATCH(工作量统计!J334,计分标准!$A$35:$A$42,0),MATCH(工作量统计!K334,计分标准!$B$34:$I$34,0))/100)</f>
        <v/>
      </c>
      <c r="M334" s="2"/>
      <c r="N334" s="2"/>
      <c r="O334" s="17" t="str">
        <f t="shared" si="31"/>
        <v/>
      </c>
      <c r="P334" s="17" t="str">
        <f t="shared" si="32"/>
        <v/>
      </c>
      <c r="Q334" s="59"/>
      <c r="R334" s="59"/>
      <c r="S334" s="72"/>
      <c r="T334" s="59"/>
      <c r="U334" s="59"/>
      <c r="V334" s="17" t="str">
        <f>IF(U334="","",VLOOKUP(U334,计分标准!$A$47:$C$55,3,0))</f>
        <v/>
      </c>
      <c r="W334" s="2"/>
      <c r="X334" s="2"/>
      <c r="Y334" s="72"/>
      <c r="Z334" s="2"/>
      <c r="AA334" s="2"/>
      <c r="AB334" s="2"/>
      <c r="AC334" s="78"/>
      <c r="AD334" s="78"/>
      <c r="AE334" s="44"/>
      <c r="AF334" s="17" t="str">
        <f>IF(OR(Z334="",AA334="",AB334=""),"",VLOOKUP(Z334,计分标准!$A$70:$B$73,2,0)*VLOOKUP(AA334,计分标准!$A$58:$C$61,3,0)*AB334/10)</f>
        <v/>
      </c>
      <c r="AG334" s="17" t="str">
        <f>IF(AC334="",AF334,VLOOKUP(AC334,计分标准!$A$64:$B$67,2,0)*AF334)</f>
        <v/>
      </c>
      <c r="AH334" s="17" t="str">
        <f t="shared" si="33"/>
        <v/>
      </c>
      <c r="AI334" s="2"/>
      <c r="AJ334" s="72"/>
      <c r="AK334" s="72"/>
      <c r="AL334" s="2"/>
      <c r="AM334" s="17" t="str">
        <f t="shared" si="34"/>
        <v/>
      </c>
      <c r="AN334" s="2"/>
      <c r="AO334" s="72"/>
      <c r="AP334" s="2"/>
      <c r="AQ334" s="2"/>
      <c r="AR334" s="17" t="str">
        <f t="shared" si="35"/>
        <v/>
      </c>
      <c r="AS334" s="2"/>
      <c r="AT334" s="72"/>
      <c r="AU334" s="2"/>
      <c r="AV334" s="2"/>
      <c r="AW334" s="2"/>
      <c r="AX334" s="19" t="str">
        <f>IF(OR(AU334="",AV334=""),"",INDEX(计分标准!$C$77:$E$81,MATCH(工作量统计!AU334,计分标准!$A$77:$A$81,0),MATCH(工作量统计!AV334,计分标准!$C$76:$E$76,0)))</f>
        <v/>
      </c>
      <c r="AY334" s="79" t="str">
        <f>IF(AW334="",AX334,AX334*INDEX(计分标准!$C$97:$I$101,MATCH(AU334,计分标准!$A$97:$A$101,0),MATCH(AW334,计分标准!$C$96:$I$96,0)))</f>
        <v/>
      </c>
      <c r="AZ334" s="17" t="str">
        <f t="shared" si="36"/>
        <v/>
      </c>
      <c r="BA334" s="38"/>
    </row>
    <row r="335" spans="1:53" s="4" customFormat="1" ht="21" customHeight="1">
      <c r="A335" s="2"/>
      <c r="B335" s="5"/>
      <c r="C335" s="2"/>
      <c r="D335" s="2"/>
      <c r="E335" s="2"/>
      <c r="F335" s="18" t="str">
        <f>IF(OR(D335="",E335=""),"",VLOOKUP(D335,计分标准!$A$2:$C$10,3,0)*VLOOKUP(E335,计分标准!$A$13:$C$19,3,0))</f>
        <v/>
      </c>
      <c r="G335" s="2"/>
      <c r="H335" s="72"/>
      <c r="I335" s="2"/>
      <c r="J335" s="2"/>
      <c r="K335" s="2"/>
      <c r="L335" s="19" t="str">
        <f>IF(OR(I335="",J335="",K335=""),"",VLOOKUP(I335,计分标准!$A$23:$C$31,3,0)*INDEX(计分标准!$B$35:$I$42,MATCH(工作量统计!J335,计分标准!$A$35:$A$42,0),MATCH(工作量统计!K335,计分标准!$B$34:$I$34,0))/100)</f>
        <v/>
      </c>
      <c r="M335" s="2"/>
      <c r="N335" s="2"/>
      <c r="O335" s="17" t="str">
        <f t="shared" si="31"/>
        <v/>
      </c>
      <c r="P335" s="17" t="str">
        <f t="shared" si="32"/>
        <v/>
      </c>
      <c r="Q335" s="59"/>
      <c r="R335" s="59"/>
      <c r="S335" s="72"/>
      <c r="T335" s="59"/>
      <c r="U335" s="59"/>
      <c r="V335" s="17" t="str">
        <f>IF(U335="","",VLOOKUP(U335,计分标准!$A$47:$C$55,3,0))</f>
        <v/>
      </c>
      <c r="W335" s="2"/>
      <c r="X335" s="2"/>
      <c r="Y335" s="72"/>
      <c r="Z335" s="2"/>
      <c r="AA335" s="2"/>
      <c r="AB335" s="2"/>
      <c r="AC335" s="78"/>
      <c r="AD335" s="78"/>
      <c r="AE335" s="44"/>
      <c r="AF335" s="17" t="str">
        <f>IF(OR(Z335="",AA335="",AB335=""),"",VLOOKUP(Z335,计分标准!$A$70:$B$73,2,0)*VLOOKUP(AA335,计分标准!$A$58:$C$61,3,0)*AB335/10)</f>
        <v/>
      </c>
      <c r="AG335" s="17" t="str">
        <f>IF(AC335="",AF335,VLOOKUP(AC335,计分标准!$A$64:$B$67,2,0)*AF335)</f>
        <v/>
      </c>
      <c r="AH335" s="17" t="str">
        <f t="shared" si="33"/>
        <v/>
      </c>
      <c r="AI335" s="2"/>
      <c r="AJ335" s="72"/>
      <c r="AK335" s="72"/>
      <c r="AL335" s="2"/>
      <c r="AM335" s="17" t="str">
        <f t="shared" si="34"/>
        <v/>
      </c>
      <c r="AN335" s="2"/>
      <c r="AO335" s="72"/>
      <c r="AP335" s="2"/>
      <c r="AQ335" s="2"/>
      <c r="AR335" s="17" t="str">
        <f t="shared" si="35"/>
        <v/>
      </c>
      <c r="AS335" s="2"/>
      <c r="AT335" s="72"/>
      <c r="AU335" s="2"/>
      <c r="AV335" s="2"/>
      <c r="AW335" s="2"/>
      <c r="AX335" s="19" t="str">
        <f>IF(OR(AU335="",AV335=""),"",INDEX(计分标准!$C$77:$E$81,MATCH(工作量统计!AU335,计分标准!$A$77:$A$81,0),MATCH(工作量统计!AV335,计分标准!$C$76:$E$76,0)))</f>
        <v/>
      </c>
      <c r="AY335" s="79" t="str">
        <f>IF(AW335="",AX335,AX335*INDEX(计分标准!$C$97:$I$101,MATCH(AU335,计分标准!$A$97:$A$101,0),MATCH(AW335,计分标准!$C$96:$I$96,0)))</f>
        <v/>
      </c>
      <c r="AZ335" s="17" t="str">
        <f t="shared" si="36"/>
        <v/>
      </c>
      <c r="BA335" s="38"/>
    </row>
    <row r="336" spans="1:53" s="4" customFormat="1" ht="21" customHeight="1">
      <c r="A336" s="2"/>
      <c r="B336" s="5"/>
      <c r="C336" s="2"/>
      <c r="D336" s="2"/>
      <c r="E336" s="2"/>
      <c r="F336" s="18" t="str">
        <f>IF(OR(D336="",E336=""),"",VLOOKUP(D336,计分标准!$A$2:$C$10,3,0)*VLOOKUP(E336,计分标准!$A$13:$C$19,3,0))</f>
        <v/>
      </c>
      <c r="G336" s="2"/>
      <c r="H336" s="72"/>
      <c r="I336" s="2"/>
      <c r="J336" s="2"/>
      <c r="K336" s="2"/>
      <c r="L336" s="19" t="str">
        <f>IF(OR(I336="",J336="",K336=""),"",VLOOKUP(I336,计分标准!$A$23:$C$31,3,0)*INDEX(计分标准!$B$35:$I$42,MATCH(工作量统计!J336,计分标准!$A$35:$A$42,0),MATCH(工作量统计!K336,计分标准!$B$34:$I$34,0))/100)</f>
        <v/>
      </c>
      <c r="M336" s="2"/>
      <c r="N336" s="2"/>
      <c r="O336" s="17" t="str">
        <f t="shared" si="31"/>
        <v/>
      </c>
      <c r="P336" s="17" t="str">
        <f t="shared" si="32"/>
        <v/>
      </c>
      <c r="Q336" s="59"/>
      <c r="R336" s="59"/>
      <c r="S336" s="72"/>
      <c r="T336" s="59"/>
      <c r="U336" s="59"/>
      <c r="V336" s="17" t="str">
        <f>IF(U336="","",VLOOKUP(U336,计分标准!$A$47:$C$55,3,0))</f>
        <v/>
      </c>
      <c r="W336" s="2"/>
      <c r="X336" s="2"/>
      <c r="Y336" s="72"/>
      <c r="Z336" s="2"/>
      <c r="AA336" s="2"/>
      <c r="AB336" s="2"/>
      <c r="AC336" s="78"/>
      <c r="AD336" s="78"/>
      <c r="AE336" s="44"/>
      <c r="AF336" s="17" t="str">
        <f>IF(OR(Z336="",AA336="",AB336=""),"",VLOOKUP(Z336,计分标准!$A$70:$B$73,2,0)*VLOOKUP(AA336,计分标准!$A$58:$C$61,3,0)*AB336/10)</f>
        <v/>
      </c>
      <c r="AG336" s="17" t="str">
        <f>IF(AC336="",AF336,VLOOKUP(AC336,计分标准!$A$64:$B$67,2,0)*AF336)</f>
        <v/>
      </c>
      <c r="AH336" s="17" t="str">
        <f t="shared" si="33"/>
        <v/>
      </c>
      <c r="AI336" s="2"/>
      <c r="AJ336" s="72"/>
      <c r="AK336" s="72"/>
      <c r="AL336" s="2"/>
      <c r="AM336" s="17" t="str">
        <f t="shared" si="34"/>
        <v/>
      </c>
      <c r="AN336" s="2"/>
      <c r="AO336" s="72"/>
      <c r="AP336" s="2"/>
      <c r="AQ336" s="2"/>
      <c r="AR336" s="17" t="str">
        <f t="shared" si="35"/>
        <v/>
      </c>
      <c r="AS336" s="2"/>
      <c r="AT336" s="72"/>
      <c r="AU336" s="2"/>
      <c r="AV336" s="2"/>
      <c r="AW336" s="2"/>
      <c r="AX336" s="19" t="str">
        <f>IF(OR(AU336="",AV336=""),"",INDEX(计分标准!$C$77:$E$81,MATCH(工作量统计!AU336,计分标准!$A$77:$A$81,0),MATCH(工作量统计!AV336,计分标准!$C$76:$E$76,0)))</f>
        <v/>
      </c>
      <c r="AY336" s="79" t="str">
        <f>IF(AW336="",AX336,AX336*INDEX(计分标准!$C$97:$I$101,MATCH(AU336,计分标准!$A$97:$A$101,0),MATCH(AW336,计分标准!$C$96:$I$96,0)))</f>
        <v/>
      </c>
      <c r="AZ336" s="17" t="str">
        <f t="shared" si="36"/>
        <v/>
      </c>
      <c r="BA336" s="38"/>
    </row>
    <row r="337" spans="1:53" s="4" customFormat="1" ht="21" customHeight="1">
      <c r="A337" s="2"/>
      <c r="B337" s="5"/>
      <c r="C337" s="2"/>
      <c r="D337" s="2"/>
      <c r="E337" s="2"/>
      <c r="F337" s="18" t="str">
        <f>IF(OR(D337="",E337=""),"",VLOOKUP(D337,计分标准!$A$2:$C$10,3,0)*VLOOKUP(E337,计分标准!$A$13:$C$19,3,0))</f>
        <v/>
      </c>
      <c r="G337" s="2"/>
      <c r="H337" s="72"/>
      <c r="I337" s="2"/>
      <c r="J337" s="2"/>
      <c r="K337" s="2"/>
      <c r="L337" s="19" t="str">
        <f>IF(OR(I337="",J337="",K337=""),"",VLOOKUP(I337,计分标准!$A$23:$C$31,3,0)*INDEX(计分标准!$B$35:$I$42,MATCH(工作量统计!J337,计分标准!$A$35:$A$42,0),MATCH(工作量统计!K337,计分标准!$B$34:$I$34,0))/100)</f>
        <v/>
      </c>
      <c r="M337" s="2"/>
      <c r="N337" s="2"/>
      <c r="O337" s="17" t="str">
        <f t="shared" si="31"/>
        <v/>
      </c>
      <c r="P337" s="17" t="str">
        <f t="shared" si="32"/>
        <v/>
      </c>
      <c r="Q337" s="59"/>
      <c r="R337" s="59"/>
      <c r="S337" s="72"/>
      <c r="T337" s="59"/>
      <c r="U337" s="59"/>
      <c r="V337" s="17" t="str">
        <f>IF(U337="","",VLOOKUP(U337,计分标准!$A$47:$C$55,3,0))</f>
        <v/>
      </c>
      <c r="W337" s="2"/>
      <c r="X337" s="2"/>
      <c r="Y337" s="72"/>
      <c r="Z337" s="2"/>
      <c r="AA337" s="2"/>
      <c r="AB337" s="2"/>
      <c r="AC337" s="78"/>
      <c r="AD337" s="78"/>
      <c r="AE337" s="44"/>
      <c r="AF337" s="17" t="str">
        <f>IF(OR(Z337="",AA337="",AB337=""),"",VLOOKUP(Z337,计分标准!$A$70:$B$73,2,0)*VLOOKUP(AA337,计分标准!$A$58:$C$61,3,0)*AB337/10)</f>
        <v/>
      </c>
      <c r="AG337" s="17" t="str">
        <f>IF(AC337="",AF337,VLOOKUP(AC337,计分标准!$A$64:$B$67,2,0)*AF337)</f>
        <v/>
      </c>
      <c r="AH337" s="17" t="str">
        <f t="shared" si="33"/>
        <v/>
      </c>
      <c r="AI337" s="2"/>
      <c r="AJ337" s="72"/>
      <c r="AK337" s="72"/>
      <c r="AL337" s="2"/>
      <c r="AM337" s="17" t="str">
        <f t="shared" si="34"/>
        <v/>
      </c>
      <c r="AN337" s="2"/>
      <c r="AO337" s="72"/>
      <c r="AP337" s="2"/>
      <c r="AQ337" s="2"/>
      <c r="AR337" s="17" t="str">
        <f t="shared" si="35"/>
        <v/>
      </c>
      <c r="AS337" s="2"/>
      <c r="AT337" s="72"/>
      <c r="AU337" s="2"/>
      <c r="AV337" s="2"/>
      <c r="AW337" s="2"/>
      <c r="AX337" s="19" t="str">
        <f>IF(OR(AU337="",AV337=""),"",INDEX(计分标准!$C$77:$E$81,MATCH(工作量统计!AU337,计分标准!$A$77:$A$81,0),MATCH(工作量统计!AV337,计分标准!$C$76:$E$76,0)))</f>
        <v/>
      </c>
      <c r="AY337" s="79" t="str">
        <f>IF(AW337="",AX337,AX337*INDEX(计分标准!$C$97:$I$101,MATCH(AU337,计分标准!$A$97:$A$101,0),MATCH(AW337,计分标准!$C$96:$I$96,0)))</f>
        <v/>
      </c>
      <c r="AZ337" s="17" t="str">
        <f t="shared" si="36"/>
        <v/>
      </c>
      <c r="BA337" s="38"/>
    </row>
    <row r="338" spans="1:53" s="4" customFormat="1" ht="21" customHeight="1">
      <c r="A338" s="2"/>
      <c r="B338" s="5"/>
      <c r="C338" s="2"/>
      <c r="D338" s="2"/>
      <c r="E338" s="2"/>
      <c r="F338" s="18" t="str">
        <f>IF(OR(D338="",E338=""),"",VLOOKUP(D338,计分标准!$A$2:$C$10,3,0)*VLOOKUP(E338,计分标准!$A$13:$C$19,3,0))</f>
        <v/>
      </c>
      <c r="G338" s="2"/>
      <c r="H338" s="72"/>
      <c r="I338" s="2"/>
      <c r="J338" s="2"/>
      <c r="K338" s="2"/>
      <c r="L338" s="19" t="str">
        <f>IF(OR(I338="",J338="",K338=""),"",VLOOKUP(I338,计分标准!$A$23:$C$31,3,0)*INDEX(计分标准!$B$35:$I$42,MATCH(工作量统计!J338,计分标准!$A$35:$A$42,0),MATCH(工作量统计!K338,计分标准!$B$34:$I$34,0))/100)</f>
        <v/>
      </c>
      <c r="M338" s="2"/>
      <c r="N338" s="2"/>
      <c r="O338" s="17" t="str">
        <f t="shared" si="31"/>
        <v/>
      </c>
      <c r="P338" s="17" t="str">
        <f t="shared" si="32"/>
        <v/>
      </c>
      <c r="Q338" s="59"/>
      <c r="R338" s="59"/>
      <c r="S338" s="72"/>
      <c r="T338" s="59"/>
      <c r="U338" s="59"/>
      <c r="V338" s="17" t="str">
        <f>IF(U338="","",VLOOKUP(U338,计分标准!$A$47:$C$55,3,0))</f>
        <v/>
      </c>
      <c r="W338" s="2"/>
      <c r="X338" s="2"/>
      <c r="Y338" s="72"/>
      <c r="Z338" s="2"/>
      <c r="AA338" s="2"/>
      <c r="AB338" s="2"/>
      <c r="AC338" s="78"/>
      <c r="AD338" s="78"/>
      <c r="AE338" s="44"/>
      <c r="AF338" s="17" t="str">
        <f>IF(OR(Z338="",AA338="",AB338=""),"",VLOOKUP(Z338,计分标准!$A$70:$B$73,2,0)*VLOOKUP(AA338,计分标准!$A$58:$C$61,3,0)*AB338/10)</f>
        <v/>
      </c>
      <c r="AG338" s="17" t="str">
        <f>IF(AC338="",AF338,VLOOKUP(AC338,计分标准!$A$64:$B$67,2,0)*AF338)</f>
        <v/>
      </c>
      <c r="AH338" s="17" t="str">
        <f t="shared" si="33"/>
        <v/>
      </c>
      <c r="AI338" s="2"/>
      <c r="AJ338" s="72"/>
      <c r="AK338" s="72"/>
      <c r="AL338" s="2"/>
      <c r="AM338" s="17" t="str">
        <f t="shared" si="34"/>
        <v/>
      </c>
      <c r="AN338" s="2"/>
      <c r="AO338" s="72"/>
      <c r="AP338" s="2"/>
      <c r="AQ338" s="2"/>
      <c r="AR338" s="17" t="str">
        <f t="shared" si="35"/>
        <v/>
      </c>
      <c r="AS338" s="2"/>
      <c r="AT338" s="72"/>
      <c r="AU338" s="2"/>
      <c r="AV338" s="2"/>
      <c r="AW338" s="2"/>
      <c r="AX338" s="19" t="str">
        <f>IF(OR(AU338="",AV338=""),"",INDEX(计分标准!$C$77:$E$81,MATCH(工作量统计!AU338,计分标准!$A$77:$A$81,0),MATCH(工作量统计!AV338,计分标准!$C$76:$E$76,0)))</f>
        <v/>
      </c>
      <c r="AY338" s="79" t="str">
        <f>IF(AW338="",AX338,AX338*INDEX(计分标准!$C$97:$I$101,MATCH(AU338,计分标准!$A$97:$A$101,0),MATCH(AW338,计分标准!$C$96:$I$96,0)))</f>
        <v/>
      </c>
      <c r="AZ338" s="17" t="str">
        <f t="shared" si="36"/>
        <v/>
      </c>
      <c r="BA338" s="38"/>
    </row>
    <row r="339" spans="1:53" s="4" customFormat="1" ht="21" customHeight="1">
      <c r="A339" s="2"/>
      <c r="B339" s="5"/>
      <c r="C339" s="2"/>
      <c r="D339" s="2"/>
      <c r="E339" s="2"/>
      <c r="F339" s="18" t="str">
        <f>IF(OR(D339="",E339=""),"",VLOOKUP(D339,计分标准!$A$2:$C$10,3,0)*VLOOKUP(E339,计分标准!$A$13:$C$19,3,0))</f>
        <v/>
      </c>
      <c r="G339" s="2"/>
      <c r="H339" s="72"/>
      <c r="I339" s="2"/>
      <c r="J339" s="2"/>
      <c r="K339" s="2"/>
      <c r="L339" s="19" t="str">
        <f>IF(OR(I339="",J339="",K339=""),"",VLOOKUP(I339,计分标准!$A$23:$C$31,3,0)*INDEX(计分标准!$B$35:$I$42,MATCH(工作量统计!J339,计分标准!$A$35:$A$42,0),MATCH(工作量统计!K339,计分标准!$B$34:$I$34,0))/100)</f>
        <v/>
      </c>
      <c r="M339" s="2"/>
      <c r="N339" s="2"/>
      <c r="O339" s="17" t="str">
        <f t="shared" si="31"/>
        <v/>
      </c>
      <c r="P339" s="17" t="str">
        <f t="shared" si="32"/>
        <v/>
      </c>
      <c r="Q339" s="59"/>
      <c r="R339" s="59"/>
      <c r="S339" s="72"/>
      <c r="T339" s="59"/>
      <c r="U339" s="59"/>
      <c r="V339" s="17" t="str">
        <f>IF(U339="","",VLOOKUP(U339,计分标准!$A$47:$C$55,3,0))</f>
        <v/>
      </c>
      <c r="W339" s="2"/>
      <c r="X339" s="2"/>
      <c r="Y339" s="72"/>
      <c r="Z339" s="2"/>
      <c r="AA339" s="2"/>
      <c r="AB339" s="2"/>
      <c r="AC339" s="78"/>
      <c r="AD339" s="78"/>
      <c r="AE339" s="44"/>
      <c r="AF339" s="17" t="str">
        <f>IF(OR(Z339="",AA339="",AB339=""),"",VLOOKUP(Z339,计分标准!$A$70:$B$73,2,0)*VLOOKUP(AA339,计分标准!$A$58:$C$61,3,0)*AB339/10)</f>
        <v/>
      </c>
      <c r="AG339" s="17" t="str">
        <f>IF(AC339="",AF339,VLOOKUP(AC339,计分标准!$A$64:$B$67,2,0)*AF339)</f>
        <v/>
      </c>
      <c r="AH339" s="17" t="str">
        <f t="shared" si="33"/>
        <v/>
      </c>
      <c r="AI339" s="2"/>
      <c r="AJ339" s="72"/>
      <c r="AK339" s="72"/>
      <c r="AL339" s="2"/>
      <c r="AM339" s="17" t="str">
        <f t="shared" si="34"/>
        <v/>
      </c>
      <c r="AN339" s="2"/>
      <c r="AO339" s="72"/>
      <c r="AP339" s="2"/>
      <c r="AQ339" s="2"/>
      <c r="AR339" s="17" t="str">
        <f t="shared" si="35"/>
        <v/>
      </c>
      <c r="AS339" s="2"/>
      <c r="AT339" s="72"/>
      <c r="AU339" s="2"/>
      <c r="AV339" s="2"/>
      <c r="AW339" s="2"/>
      <c r="AX339" s="19" t="str">
        <f>IF(OR(AU339="",AV339=""),"",INDEX(计分标准!$C$77:$E$81,MATCH(工作量统计!AU339,计分标准!$A$77:$A$81,0),MATCH(工作量统计!AV339,计分标准!$C$76:$E$76,0)))</f>
        <v/>
      </c>
      <c r="AY339" s="79" t="str">
        <f>IF(AW339="",AX339,AX339*INDEX(计分标准!$C$97:$I$101,MATCH(AU339,计分标准!$A$97:$A$101,0),MATCH(AW339,计分标准!$C$96:$I$96,0)))</f>
        <v/>
      </c>
      <c r="AZ339" s="17" t="str">
        <f t="shared" si="36"/>
        <v/>
      </c>
      <c r="BA339" s="38"/>
    </row>
    <row r="340" spans="1:53" s="4" customFormat="1" ht="21" customHeight="1">
      <c r="A340" s="2"/>
      <c r="B340" s="5"/>
      <c r="C340" s="2"/>
      <c r="D340" s="2"/>
      <c r="E340" s="2"/>
      <c r="F340" s="18" t="str">
        <f>IF(OR(D340="",E340=""),"",VLOOKUP(D340,计分标准!$A$2:$C$10,3,0)*VLOOKUP(E340,计分标准!$A$13:$C$19,3,0))</f>
        <v/>
      </c>
      <c r="G340" s="2"/>
      <c r="H340" s="72"/>
      <c r="I340" s="2"/>
      <c r="J340" s="2"/>
      <c r="K340" s="2"/>
      <c r="L340" s="19" t="str">
        <f>IF(OR(I340="",J340="",K340=""),"",VLOOKUP(I340,计分标准!$A$23:$C$31,3,0)*INDEX(计分标准!$B$35:$I$42,MATCH(工作量统计!J340,计分标准!$A$35:$A$42,0),MATCH(工作量统计!K340,计分标准!$B$34:$I$34,0))/100)</f>
        <v/>
      </c>
      <c r="M340" s="2"/>
      <c r="N340" s="2"/>
      <c r="O340" s="17" t="str">
        <f t="shared" si="31"/>
        <v/>
      </c>
      <c r="P340" s="17" t="str">
        <f t="shared" si="32"/>
        <v/>
      </c>
      <c r="Q340" s="59"/>
      <c r="R340" s="59"/>
      <c r="S340" s="72"/>
      <c r="T340" s="59"/>
      <c r="U340" s="59"/>
      <c r="V340" s="17" t="str">
        <f>IF(U340="","",VLOOKUP(U340,计分标准!$A$47:$C$55,3,0))</f>
        <v/>
      </c>
      <c r="W340" s="2"/>
      <c r="X340" s="2"/>
      <c r="Y340" s="72"/>
      <c r="Z340" s="2"/>
      <c r="AA340" s="2"/>
      <c r="AB340" s="2"/>
      <c r="AC340" s="78"/>
      <c r="AD340" s="78"/>
      <c r="AE340" s="44"/>
      <c r="AF340" s="17" t="str">
        <f>IF(OR(Z340="",AA340="",AB340=""),"",VLOOKUP(Z340,计分标准!$A$70:$B$73,2,0)*VLOOKUP(AA340,计分标准!$A$58:$C$61,3,0)*AB340/10)</f>
        <v/>
      </c>
      <c r="AG340" s="17" t="str">
        <f>IF(AC340="",AF340,VLOOKUP(AC340,计分标准!$A$64:$B$67,2,0)*AF340)</f>
        <v/>
      </c>
      <c r="AH340" s="17" t="str">
        <f t="shared" si="33"/>
        <v/>
      </c>
      <c r="AI340" s="2"/>
      <c r="AJ340" s="72"/>
      <c r="AK340" s="72"/>
      <c r="AL340" s="2"/>
      <c r="AM340" s="17" t="str">
        <f t="shared" si="34"/>
        <v/>
      </c>
      <c r="AN340" s="2"/>
      <c r="AO340" s="72"/>
      <c r="AP340" s="2"/>
      <c r="AQ340" s="2"/>
      <c r="AR340" s="17" t="str">
        <f t="shared" si="35"/>
        <v/>
      </c>
      <c r="AS340" s="2"/>
      <c r="AT340" s="72"/>
      <c r="AU340" s="2"/>
      <c r="AV340" s="2"/>
      <c r="AW340" s="2"/>
      <c r="AX340" s="19" t="str">
        <f>IF(OR(AU340="",AV340=""),"",INDEX(计分标准!$C$77:$E$81,MATCH(工作量统计!AU340,计分标准!$A$77:$A$81,0),MATCH(工作量统计!AV340,计分标准!$C$76:$E$76,0)))</f>
        <v/>
      </c>
      <c r="AY340" s="79" t="str">
        <f>IF(AW340="",AX340,AX340*INDEX(计分标准!$C$97:$I$101,MATCH(AU340,计分标准!$A$97:$A$101,0),MATCH(AW340,计分标准!$C$96:$I$96,0)))</f>
        <v/>
      </c>
      <c r="AZ340" s="17" t="str">
        <f t="shared" si="36"/>
        <v/>
      </c>
      <c r="BA340" s="38"/>
    </row>
    <row r="341" spans="1:53" s="4" customFormat="1" ht="21" customHeight="1">
      <c r="A341" s="2"/>
      <c r="B341" s="5"/>
      <c r="C341" s="2"/>
      <c r="D341" s="2"/>
      <c r="E341" s="2"/>
      <c r="F341" s="18" t="str">
        <f>IF(OR(D341="",E341=""),"",VLOOKUP(D341,计分标准!$A$2:$C$10,3,0)*VLOOKUP(E341,计分标准!$A$13:$C$19,3,0))</f>
        <v/>
      </c>
      <c r="G341" s="2"/>
      <c r="H341" s="72"/>
      <c r="I341" s="2"/>
      <c r="J341" s="2"/>
      <c r="K341" s="2"/>
      <c r="L341" s="19" t="str">
        <f>IF(OR(I341="",J341="",K341=""),"",VLOOKUP(I341,计分标准!$A$23:$C$31,3,0)*INDEX(计分标准!$B$35:$I$42,MATCH(工作量统计!J341,计分标准!$A$35:$A$42,0),MATCH(工作量统计!K341,计分标准!$B$34:$I$34,0))/100)</f>
        <v/>
      </c>
      <c r="M341" s="2"/>
      <c r="N341" s="2"/>
      <c r="O341" s="17" t="str">
        <f t="shared" si="31"/>
        <v/>
      </c>
      <c r="P341" s="17" t="str">
        <f t="shared" si="32"/>
        <v/>
      </c>
      <c r="Q341" s="59"/>
      <c r="R341" s="59"/>
      <c r="S341" s="72"/>
      <c r="T341" s="59"/>
      <c r="U341" s="59"/>
      <c r="V341" s="17" t="str">
        <f>IF(U341="","",VLOOKUP(U341,计分标准!$A$47:$C$55,3,0))</f>
        <v/>
      </c>
      <c r="W341" s="2"/>
      <c r="X341" s="2"/>
      <c r="Y341" s="72"/>
      <c r="Z341" s="2"/>
      <c r="AA341" s="2"/>
      <c r="AB341" s="2"/>
      <c r="AC341" s="78"/>
      <c r="AD341" s="78"/>
      <c r="AE341" s="44"/>
      <c r="AF341" s="17" t="str">
        <f>IF(OR(Z341="",AA341="",AB341=""),"",VLOOKUP(Z341,计分标准!$A$70:$B$73,2,0)*VLOOKUP(AA341,计分标准!$A$58:$C$61,3,0)*AB341/10)</f>
        <v/>
      </c>
      <c r="AG341" s="17" t="str">
        <f>IF(AC341="",AF341,VLOOKUP(AC341,计分标准!$A$64:$B$67,2,0)*AF341)</f>
        <v/>
      </c>
      <c r="AH341" s="17" t="str">
        <f t="shared" si="33"/>
        <v/>
      </c>
      <c r="AI341" s="2"/>
      <c r="AJ341" s="72"/>
      <c r="AK341" s="72"/>
      <c r="AL341" s="2"/>
      <c r="AM341" s="17" t="str">
        <f t="shared" si="34"/>
        <v/>
      </c>
      <c r="AN341" s="2"/>
      <c r="AO341" s="72"/>
      <c r="AP341" s="2"/>
      <c r="AQ341" s="2"/>
      <c r="AR341" s="17" t="str">
        <f t="shared" si="35"/>
        <v/>
      </c>
      <c r="AS341" s="2"/>
      <c r="AT341" s="72"/>
      <c r="AU341" s="2"/>
      <c r="AV341" s="2"/>
      <c r="AW341" s="2"/>
      <c r="AX341" s="19" t="str">
        <f>IF(OR(AU341="",AV341=""),"",INDEX(计分标准!$C$77:$E$81,MATCH(工作量统计!AU341,计分标准!$A$77:$A$81,0),MATCH(工作量统计!AV341,计分标准!$C$76:$E$76,0)))</f>
        <v/>
      </c>
      <c r="AY341" s="79" t="str">
        <f>IF(AW341="",AX341,AX341*INDEX(计分标准!$C$97:$I$101,MATCH(AU341,计分标准!$A$97:$A$101,0),MATCH(AW341,计分标准!$C$96:$I$96,0)))</f>
        <v/>
      </c>
      <c r="AZ341" s="17" t="str">
        <f t="shared" si="36"/>
        <v/>
      </c>
      <c r="BA341" s="38"/>
    </row>
    <row r="342" spans="1:53" s="4" customFormat="1" ht="21" customHeight="1">
      <c r="A342" s="2"/>
      <c r="B342" s="5"/>
      <c r="C342" s="2"/>
      <c r="D342" s="2"/>
      <c r="E342" s="2"/>
      <c r="F342" s="18" t="str">
        <f>IF(OR(D342="",E342=""),"",VLOOKUP(D342,计分标准!$A$2:$C$10,3,0)*VLOOKUP(E342,计分标准!$A$13:$C$19,3,0))</f>
        <v/>
      </c>
      <c r="G342" s="2"/>
      <c r="H342" s="72"/>
      <c r="I342" s="2"/>
      <c r="J342" s="2"/>
      <c r="K342" s="2"/>
      <c r="L342" s="19" t="str">
        <f>IF(OR(I342="",J342="",K342=""),"",VLOOKUP(I342,计分标准!$A$23:$C$31,3,0)*INDEX(计分标准!$B$35:$I$42,MATCH(工作量统计!J342,计分标准!$A$35:$A$42,0),MATCH(工作量统计!K342,计分标准!$B$34:$I$34,0))/100)</f>
        <v/>
      </c>
      <c r="M342" s="2"/>
      <c r="N342" s="2"/>
      <c r="O342" s="17" t="str">
        <f t="shared" si="31"/>
        <v/>
      </c>
      <c r="P342" s="17" t="str">
        <f t="shared" si="32"/>
        <v/>
      </c>
      <c r="Q342" s="59"/>
      <c r="R342" s="59"/>
      <c r="S342" s="72"/>
      <c r="T342" s="59"/>
      <c r="U342" s="59"/>
      <c r="V342" s="17" t="str">
        <f>IF(U342="","",VLOOKUP(U342,计分标准!$A$47:$C$55,3,0))</f>
        <v/>
      </c>
      <c r="W342" s="2"/>
      <c r="X342" s="2"/>
      <c r="Y342" s="72"/>
      <c r="Z342" s="2"/>
      <c r="AA342" s="2"/>
      <c r="AB342" s="2"/>
      <c r="AC342" s="78"/>
      <c r="AD342" s="78"/>
      <c r="AE342" s="44"/>
      <c r="AF342" s="17" t="str">
        <f>IF(OR(Z342="",AA342="",AB342=""),"",VLOOKUP(Z342,计分标准!$A$70:$B$73,2,0)*VLOOKUP(AA342,计分标准!$A$58:$C$61,3,0)*AB342/10)</f>
        <v/>
      </c>
      <c r="AG342" s="17" t="str">
        <f>IF(AC342="",AF342,VLOOKUP(AC342,计分标准!$A$64:$B$67,2,0)*AF342)</f>
        <v/>
      </c>
      <c r="AH342" s="17" t="str">
        <f t="shared" si="33"/>
        <v/>
      </c>
      <c r="AI342" s="2"/>
      <c r="AJ342" s="72"/>
      <c r="AK342" s="72"/>
      <c r="AL342" s="2"/>
      <c r="AM342" s="17" t="str">
        <f t="shared" si="34"/>
        <v/>
      </c>
      <c r="AN342" s="2"/>
      <c r="AO342" s="72"/>
      <c r="AP342" s="2"/>
      <c r="AQ342" s="2"/>
      <c r="AR342" s="17" t="str">
        <f t="shared" si="35"/>
        <v/>
      </c>
      <c r="AS342" s="2"/>
      <c r="AT342" s="72"/>
      <c r="AU342" s="2"/>
      <c r="AV342" s="2"/>
      <c r="AW342" s="2"/>
      <c r="AX342" s="19" t="str">
        <f>IF(OR(AU342="",AV342=""),"",INDEX(计分标准!$C$77:$E$81,MATCH(工作量统计!AU342,计分标准!$A$77:$A$81,0),MATCH(工作量统计!AV342,计分标准!$C$76:$E$76,0)))</f>
        <v/>
      </c>
      <c r="AY342" s="79" t="str">
        <f>IF(AW342="",AX342,AX342*INDEX(计分标准!$C$97:$I$101,MATCH(AU342,计分标准!$A$97:$A$101,0),MATCH(AW342,计分标准!$C$96:$I$96,0)))</f>
        <v/>
      </c>
      <c r="AZ342" s="17" t="str">
        <f t="shared" si="36"/>
        <v/>
      </c>
      <c r="BA342" s="38"/>
    </row>
    <row r="343" spans="1:53" s="4" customFormat="1" ht="21" customHeight="1">
      <c r="A343" s="2"/>
      <c r="B343" s="5"/>
      <c r="C343" s="2"/>
      <c r="D343" s="2"/>
      <c r="E343" s="2"/>
      <c r="F343" s="18" t="str">
        <f>IF(OR(D343="",E343=""),"",VLOOKUP(D343,计分标准!$A$2:$C$10,3,0)*VLOOKUP(E343,计分标准!$A$13:$C$19,3,0))</f>
        <v/>
      </c>
      <c r="G343" s="2"/>
      <c r="H343" s="72"/>
      <c r="I343" s="2"/>
      <c r="J343" s="2"/>
      <c r="K343" s="2"/>
      <c r="L343" s="19" t="str">
        <f>IF(OR(I343="",J343="",K343=""),"",VLOOKUP(I343,计分标准!$A$23:$C$31,3,0)*INDEX(计分标准!$B$35:$I$42,MATCH(工作量统计!J343,计分标准!$A$35:$A$42,0),MATCH(工作量统计!K343,计分标准!$B$34:$I$34,0))/100)</f>
        <v/>
      </c>
      <c r="M343" s="2"/>
      <c r="N343" s="2"/>
      <c r="O343" s="17" t="str">
        <f t="shared" si="31"/>
        <v/>
      </c>
      <c r="P343" s="17" t="str">
        <f t="shared" si="32"/>
        <v/>
      </c>
      <c r="Q343" s="59"/>
      <c r="R343" s="59"/>
      <c r="S343" s="72"/>
      <c r="T343" s="59"/>
      <c r="U343" s="59"/>
      <c r="V343" s="17" t="str">
        <f>IF(U343="","",VLOOKUP(U343,计分标准!$A$47:$C$55,3,0))</f>
        <v/>
      </c>
      <c r="W343" s="2"/>
      <c r="X343" s="2"/>
      <c r="Y343" s="72"/>
      <c r="Z343" s="2"/>
      <c r="AA343" s="2"/>
      <c r="AB343" s="2"/>
      <c r="AC343" s="78"/>
      <c r="AD343" s="78"/>
      <c r="AE343" s="44"/>
      <c r="AF343" s="17" t="str">
        <f>IF(OR(Z343="",AA343="",AB343=""),"",VLOOKUP(Z343,计分标准!$A$70:$B$73,2,0)*VLOOKUP(AA343,计分标准!$A$58:$C$61,3,0)*AB343/10)</f>
        <v/>
      </c>
      <c r="AG343" s="17" t="str">
        <f>IF(AC343="",AF343,VLOOKUP(AC343,计分标准!$A$64:$B$67,2,0)*AF343)</f>
        <v/>
      </c>
      <c r="AH343" s="17" t="str">
        <f t="shared" si="33"/>
        <v/>
      </c>
      <c r="AI343" s="2"/>
      <c r="AJ343" s="72"/>
      <c r="AK343" s="72"/>
      <c r="AL343" s="2"/>
      <c r="AM343" s="17" t="str">
        <f t="shared" si="34"/>
        <v/>
      </c>
      <c r="AN343" s="2"/>
      <c r="AO343" s="72"/>
      <c r="AP343" s="2"/>
      <c r="AQ343" s="2"/>
      <c r="AR343" s="17" t="str">
        <f t="shared" si="35"/>
        <v/>
      </c>
      <c r="AS343" s="2"/>
      <c r="AT343" s="72"/>
      <c r="AU343" s="2"/>
      <c r="AV343" s="2"/>
      <c r="AW343" s="2"/>
      <c r="AX343" s="19" t="str">
        <f>IF(OR(AU343="",AV343=""),"",INDEX(计分标准!$C$77:$E$81,MATCH(工作量统计!AU343,计分标准!$A$77:$A$81,0),MATCH(工作量统计!AV343,计分标准!$C$76:$E$76,0)))</f>
        <v/>
      </c>
      <c r="AY343" s="79" t="str">
        <f>IF(AW343="",AX343,AX343*INDEX(计分标准!$C$97:$I$101,MATCH(AU343,计分标准!$A$97:$A$101,0),MATCH(AW343,计分标准!$C$96:$I$96,0)))</f>
        <v/>
      </c>
      <c r="AZ343" s="17" t="str">
        <f t="shared" si="36"/>
        <v/>
      </c>
      <c r="BA343" s="38"/>
    </row>
    <row r="344" spans="1:53" s="4" customFormat="1" ht="21" customHeight="1">
      <c r="A344" s="2"/>
      <c r="B344" s="5"/>
      <c r="C344" s="2"/>
      <c r="D344" s="2"/>
      <c r="E344" s="2"/>
      <c r="F344" s="18" t="str">
        <f>IF(OR(D344="",E344=""),"",VLOOKUP(D344,计分标准!$A$2:$C$10,3,0)*VLOOKUP(E344,计分标准!$A$13:$C$19,3,0))</f>
        <v/>
      </c>
      <c r="G344" s="2"/>
      <c r="H344" s="72"/>
      <c r="I344" s="2"/>
      <c r="J344" s="2"/>
      <c r="K344" s="2"/>
      <c r="L344" s="19" t="str">
        <f>IF(OR(I344="",J344="",K344=""),"",VLOOKUP(I344,计分标准!$A$23:$C$31,3,0)*INDEX(计分标准!$B$35:$I$42,MATCH(工作量统计!J344,计分标准!$A$35:$A$42,0),MATCH(工作量统计!K344,计分标准!$B$34:$I$34,0))/100)</f>
        <v/>
      </c>
      <c r="M344" s="2"/>
      <c r="N344" s="2"/>
      <c r="O344" s="17" t="str">
        <f t="shared" si="31"/>
        <v/>
      </c>
      <c r="P344" s="17" t="str">
        <f t="shared" si="32"/>
        <v/>
      </c>
      <c r="Q344" s="59"/>
      <c r="R344" s="59"/>
      <c r="S344" s="72"/>
      <c r="T344" s="59"/>
      <c r="U344" s="59"/>
      <c r="V344" s="17" t="str">
        <f>IF(U344="","",VLOOKUP(U344,计分标准!$A$47:$C$55,3,0))</f>
        <v/>
      </c>
      <c r="W344" s="2"/>
      <c r="X344" s="2"/>
      <c r="Y344" s="72"/>
      <c r="Z344" s="2"/>
      <c r="AA344" s="2"/>
      <c r="AB344" s="2"/>
      <c r="AC344" s="78"/>
      <c r="AD344" s="78"/>
      <c r="AE344" s="44"/>
      <c r="AF344" s="17" t="str">
        <f>IF(OR(Z344="",AA344="",AB344=""),"",VLOOKUP(Z344,计分标准!$A$70:$B$73,2,0)*VLOOKUP(AA344,计分标准!$A$58:$C$61,3,0)*AB344/10)</f>
        <v/>
      </c>
      <c r="AG344" s="17" t="str">
        <f>IF(AC344="",AF344,VLOOKUP(AC344,计分标准!$A$64:$B$67,2,0)*AF344)</f>
        <v/>
      </c>
      <c r="AH344" s="17" t="str">
        <f t="shared" si="33"/>
        <v/>
      </c>
      <c r="AI344" s="2"/>
      <c r="AJ344" s="72"/>
      <c r="AK344" s="72"/>
      <c r="AL344" s="2"/>
      <c r="AM344" s="17" t="str">
        <f t="shared" si="34"/>
        <v/>
      </c>
      <c r="AN344" s="2"/>
      <c r="AO344" s="72"/>
      <c r="AP344" s="2"/>
      <c r="AQ344" s="2"/>
      <c r="AR344" s="17" t="str">
        <f t="shared" si="35"/>
        <v/>
      </c>
      <c r="AS344" s="2"/>
      <c r="AT344" s="72"/>
      <c r="AU344" s="2"/>
      <c r="AV344" s="2"/>
      <c r="AW344" s="2"/>
      <c r="AX344" s="19" t="str">
        <f>IF(OR(AU344="",AV344=""),"",INDEX(计分标准!$C$77:$E$81,MATCH(工作量统计!AU344,计分标准!$A$77:$A$81,0),MATCH(工作量统计!AV344,计分标准!$C$76:$E$76,0)))</f>
        <v/>
      </c>
      <c r="AY344" s="79" t="str">
        <f>IF(AW344="",AX344,AX344*INDEX(计分标准!$C$97:$I$101,MATCH(AU344,计分标准!$A$97:$A$101,0),MATCH(AW344,计分标准!$C$96:$I$96,0)))</f>
        <v/>
      </c>
      <c r="AZ344" s="17" t="str">
        <f t="shared" si="36"/>
        <v/>
      </c>
      <c r="BA344" s="38"/>
    </row>
    <row r="345" spans="1:53" s="4" customFormat="1" ht="21" customHeight="1">
      <c r="A345" s="2"/>
      <c r="B345" s="5"/>
      <c r="C345" s="2"/>
      <c r="D345" s="2"/>
      <c r="E345" s="2"/>
      <c r="F345" s="18" t="str">
        <f>IF(OR(D345="",E345=""),"",VLOOKUP(D345,计分标准!$A$2:$C$10,3,0)*VLOOKUP(E345,计分标准!$A$13:$C$19,3,0))</f>
        <v/>
      </c>
      <c r="G345" s="2"/>
      <c r="H345" s="72"/>
      <c r="I345" s="2"/>
      <c r="J345" s="2"/>
      <c r="K345" s="2"/>
      <c r="L345" s="19" t="str">
        <f>IF(OR(I345="",J345="",K345=""),"",VLOOKUP(I345,计分标准!$A$23:$C$31,3,0)*INDEX(计分标准!$B$35:$I$42,MATCH(工作量统计!J345,计分标准!$A$35:$A$42,0),MATCH(工作量统计!K345,计分标准!$B$34:$I$34,0))/100)</f>
        <v/>
      </c>
      <c r="M345" s="2"/>
      <c r="N345" s="2"/>
      <c r="O345" s="17" t="str">
        <f t="shared" si="31"/>
        <v/>
      </c>
      <c r="P345" s="17" t="str">
        <f t="shared" si="32"/>
        <v/>
      </c>
      <c r="Q345" s="59"/>
      <c r="R345" s="59"/>
      <c r="S345" s="72"/>
      <c r="T345" s="59"/>
      <c r="U345" s="59"/>
      <c r="V345" s="17" t="str">
        <f>IF(U345="","",VLOOKUP(U345,计分标准!$A$47:$C$55,3,0))</f>
        <v/>
      </c>
      <c r="W345" s="2"/>
      <c r="X345" s="2"/>
      <c r="Y345" s="72"/>
      <c r="Z345" s="2"/>
      <c r="AA345" s="2"/>
      <c r="AB345" s="2"/>
      <c r="AC345" s="78"/>
      <c r="AD345" s="78"/>
      <c r="AE345" s="44"/>
      <c r="AF345" s="17" t="str">
        <f>IF(OR(Z345="",AA345="",AB345=""),"",VLOOKUP(Z345,计分标准!$A$70:$B$73,2,0)*VLOOKUP(AA345,计分标准!$A$58:$C$61,3,0)*AB345/10)</f>
        <v/>
      </c>
      <c r="AG345" s="17" t="str">
        <f>IF(AC345="",AF345,VLOOKUP(AC345,计分标准!$A$64:$B$67,2,0)*AF345)</f>
        <v/>
      </c>
      <c r="AH345" s="17" t="str">
        <f t="shared" si="33"/>
        <v/>
      </c>
      <c r="AI345" s="2"/>
      <c r="AJ345" s="72"/>
      <c r="AK345" s="72"/>
      <c r="AL345" s="2"/>
      <c r="AM345" s="17" t="str">
        <f t="shared" si="34"/>
        <v/>
      </c>
      <c r="AN345" s="2"/>
      <c r="AO345" s="72"/>
      <c r="AP345" s="2"/>
      <c r="AQ345" s="2"/>
      <c r="AR345" s="17" t="str">
        <f t="shared" si="35"/>
        <v/>
      </c>
      <c r="AS345" s="2"/>
      <c r="AT345" s="72"/>
      <c r="AU345" s="2"/>
      <c r="AV345" s="2"/>
      <c r="AW345" s="2"/>
      <c r="AX345" s="19" t="str">
        <f>IF(OR(AU345="",AV345=""),"",INDEX(计分标准!$C$77:$E$81,MATCH(工作量统计!AU345,计分标准!$A$77:$A$81,0),MATCH(工作量统计!AV345,计分标准!$C$76:$E$76,0)))</f>
        <v/>
      </c>
      <c r="AY345" s="79" t="str">
        <f>IF(AW345="",AX345,AX345*INDEX(计分标准!$C$97:$I$101,MATCH(AU345,计分标准!$A$97:$A$101,0),MATCH(AW345,计分标准!$C$96:$I$96,0)))</f>
        <v/>
      </c>
      <c r="AZ345" s="17" t="str">
        <f t="shared" si="36"/>
        <v/>
      </c>
      <c r="BA345" s="38"/>
    </row>
    <row r="346" spans="1:53" s="4" customFormat="1" ht="21" customHeight="1">
      <c r="A346" s="2"/>
      <c r="B346" s="5"/>
      <c r="C346" s="2"/>
      <c r="D346" s="2"/>
      <c r="E346" s="2"/>
      <c r="F346" s="18" t="str">
        <f>IF(OR(D346="",E346=""),"",VLOOKUP(D346,计分标准!$A$2:$C$10,3,0)*VLOOKUP(E346,计分标准!$A$13:$C$19,3,0))</f>
        <v/>
      </c>
      <c r="G346" s="2"/>
      <c r="H346" s="72"/>
      <c r="I346" s="2"/>
      <c r="J346" s="2"/>
      <c r="K346" s="2"/>
      <c r="L346" s="19" t="str">
        <f>IF(OR(I346="",J346="",K346=""),"",VLOOKUP(I346,计分标准!$A$23:$C$31,3,0)*INDEX(计分标准!$B$35:$I$42,MATCH(工作量统计!J346,计分标准!$A$35:$A$42,0),MATCH(工作量统计!K346,计分标准!$B$34:$I$34,0))/100)</f>
        <v/>
      </c>
      <c r="M346" s="2"/>
      <c r="N346" s="2"/>
      <c r="O346" s="17" t="str">
        <f t="shared" si="31"/>
        <v/>
      </c>
      <c r="P346" s="17" t="str">
        <f t="shared" si="32"/>
        <v/>
      </c>
      <c r="Q346" s="59"/>
      <c r="R346" s="59"/>
      <c r="S346" s="72"/>
      <c r="T346" s="59"/>
      <c r="U346" s="59"/>
      <c r="V346" s="17" t="str">
        <f>IF(U346="","",VLOOKUP(U346,计分标准!$A$47:$C$55,3,0))</f>
        <v/>
      </c>
      <c r="W346" s="2"/>
      <c r="X346" s="2"/>
      <c r="Y346" s="72"/>
      <c r="Z346" s="2"/>
      <c r="AA346" s="2"/>
      <c r="AB346" s="2"/>
      <c r="AC346" s="78"/>
      <c r="AD346" s="78"/>
      <c r="AE346" s="44"/>
      <c r="AF346" s="17" t="str">
        <f>IF(OR(Z346="",AA346="",AB346=""),"",VLOOKUP(Z346,计分标准!$A$70:$B$73,2,0)*VLOOKUP(AA346,计分标准!$A$58:$C$61,3,0)*AB346/10)</f>
        <v/>
      </c>
      <c r="AG346" s="17" t="str">
        <f>IF(AC346="",AF346,VLOOKUP(AC346,计分标准!$A$64:$B$67,2,0)*AF346)</f>
        <v/>
      </c>
      <c r="AH346" s="17" t="str">
        <f t="shared" si="33"/>
        <v/>
      </c>
      <c r="AI346" s="2"/>
      <c r="AJ346" s="72"/>
      <c r="AK346" s="72"/>
      <c r="AL346" s="2"/>
      <c r="AM346" s="17" t="str">
        <f t="shared" si="34"/>
        <v/>
      </c>
      <c r="AN346" s="2"/>
      <c r="AO346" s="72"/>
      <c r="AP346" s="2"/>
      <c r="AQ346" s="2"/>
      <c r="AR346" s="17" t="str">
        <f t="shared" si="35"/>
        <v/>
      </c>
      <c r="AS346" s="2"/>
      <c r="AT346" s="72"/>
      <c r="AU346" s="2"/>
      <c r="AV346" s="2"/>
      <c r="AW346" s="2"/>
      <c r="AX346" s="19" t="str">
        <f>IF(OR(AU346="",AV346=""),"",INDEX(计分标准!$C$77:$E$81,MATCH(工作量统计!AU346,计分标准!$A$77:$A$81,0),MATCH(工作量统计!AV346,计分标准!$C$76:$E$76,0)))</f>
        <v/>
      </c>
      <c r="AY346" s="79" t="str">
        <f>IF(AW346="",AX346,AX346*INDEX(计分标准!$C$97:$I$101,MATCH(AU346,计分标准!$A$97:$A$101,0),MATCH(AW346,计分标准!$C$96:$I$96,0)))</f>
        <v/>
      </c>
      <c r="AZ346" s="17" t="str">
        <f t="shared" si="36"/>
        <v/>
      </c>
      <c r="BA346" s="38"/>
    </row>
    <row r="347" spans="1:53" s="4" customFormat="1" ht="21" customHeight="1">
      <c r="A347" s="2"/>
      <c r="B347" s="5"/>
      <c r="C347" s="2"/>
      <c r="D347" s="2"/>
      <c r="E347" s="2"/>
      <c r="F347" s="18" t="str">
        <f>IF(OR(D347="",E347=""),"",VLOOKUP(D347,计分标准!$A$2:$C$10,3,0)*VLOOKUP(E347,计分标准!$A$13:$C$19,3,0))</f>
        <v/>
      </c>
      <c r="G347" s="2"/>
      <c r="H347" s="72"/>
      <c r="I347" s="2"/>
      <c r="J347" s="2"/>
      <c r="K347" s="2"/>
      <c r="L347" s="19" t="str">
        <f>IF(OR(I347="",J347="",K347=""),"",VLOOKUP(I347,计分标准!$A$23:$C$31,3,0)*INDEX(计分标准!$B$35:$I$42,MATCH(工作量统计!J347,计分标准!$A$35:$A$42,0),MATCH(工作量统计!K347,计分标准!$B$34:$I$34,0))/100)</f>
        <v/>
      </c>
      <c r="M347" s="2"/>
      <c r="N347" s="2"/>
      <c r="O347" s="17" t="str">
        <f t="shared" si="31"/>
        <v/>
      </c>
      <c r="P347" s="17" t="str">
        <f t="shared" si="32"/>
        <v/>
      </c>
      <c r="Q347" s="59"/>
      <c r="R347" s="59"/>
      <c r="S347" s="72"/>
      <c r="T347" s="59"/>
      <c r="U347" s="59"/>
      <c r="V347" s="17" t="str">
        <f>IF(U347="","",VLOOKUP(U347,计分标准!$A$47:$C$55,3,0))</f>
        <v/>
      </c>
      <c r="W347" s="2"/>
      <c r="X347" s="2"/>
      <c r="Y347" s="72"/>
      <c r="Z347" s="2"/>
      <c r="AA347" s="2"/>
      <c r="AB347" s="2"/>
      <c r="AC347" s="78"/>
      <c r="AD347" s="78"/>
      <c r="AE347" s="44"/>
      <c r="AF347" s="17" t="str">
        <f>IF(OR(Z347="",AA347="",AB347=""),"",VLOOKUP(Z347,计分标准!$A$70:$B$73,2,0)*VLOOKUP(AA347,计分标准!$A$58:$C$61,3,0)*AB347/10)</f>
        <v/>
      </c>
      <c r="AG347" s="17" t="str">
        <f>IF(AC347="",AF347,VLOOKUP(AC347,计分标准!$A$64:$B$67,2,0)*AF347)</f>
        <v/>
      </c>
      <c r="AH347" s="17" t="str">
        <f t="shared" si="33"/>
        <v/>
      </c>
      <c r="AI347" s="2"/>
      <c r="AJ347" s="72"/>
      <c r="AK347" s="72"/>
      <c r="AL347" s="2"/>
      <c r="AM347" s="17" t="str">
        <f t="shared" si="34"/>
        <v/>
      </c>
      <c r="AN347" s="2"/>
      <c r="AO347" s="72"/>
      <c r="AP347" s="2"/>
      <c r="AQ347" s="2"/>
      <c r="AR347" s="17" t="str">
        <f t="shared" si="35"/>
        <v/>
      </c>
      <c r="AS347" s="2"/>
      <c r="AT347" s="72"/>
      <c r="AU347" s="2"/>
      <c r="AV347" s="2"/>
      <c r="AW347" s="2"/>
      <c r="AX347" s="19" t="str">
        <f>IF(OR(AU347="",AV347=""),"",INDEX(计分标准!$C$77:$E$81,MATCH(工作量统计!AU347,计分标准!$A$77:$A$81,0),MATCH(工作量统计!AV347,计分标准!$C$76:$E$76,0)))</f>
        <v/>
      </c>
      <c r="AY347" s="79" t="str">
        <f>IF(AW347="",AX347,AX347*INDEX(计分标准!$C$97:$I$101,MATCH(AU347,计分标准!$A$97:$A$101,0),MATCH(AW347,计分标准!$C$96:$I$96,0)))</f>
        <v/>
      </c>
      <c r="AZ347" s="17" t="str">
        <f t="shared" si="36"/>
        <v/>
      </c>
      <c r="BA347" s="38"/>
    </row>
    <row r="348" spans="1:53" s="4" customFormat="1" ht="21" customHeight="1">
      <c r="A348" s="2"/>
      <c r="B348" s="5"/>
      <c r="C348" s="2"/>
      <c r="D348" s="2"/>
      <c r="E348" s="2"/>
      <c r="F348" s="18" t="str">
        <f>IF(OR(D348="",E348=""),"",VLOOKUP(D348,计分标准!$A$2:$C$10,3,0)*VLOOKUP(E348,计分标准!$A$13:$C$19,3,0))</f>
        <v/>
      </c>
      <c r="G348" s="2"/>
      <c r="H348" s="72"/>
      <c r="I348" s="2"/>
      <c r="J348" s="2"/>
      <c r="K348" s="2"/>
      <c r="L348" s="19" t="str">
        <f>IF(OR(I348="",J348="",K348=""),"",VLOOKUP(I348,计分标准!$A$23:$C$31,3,0)*INDEX(计分标准!$B$35:$I$42,MATCH(工作量统计!J348,计分标准!$A$35:$A$42,0),MATCH(工作量统计!K348,计分标准!$B$34:$I$34,0))/100)</f>
        <v/>
      </c>
      <c r="M348" s="2"/>
      <c r="N348" s="2"/>
      <c r="O348" s="17" t="str">
        <f t="shared" si="31"/>
        <v/>
      </c>
      <c r="P348" s="17" t="str">
        <f t="shared" si="32"/>
        <v/>
      </c>
      <c r="Q348" s="59"/>
      <c r="R348" s="59"/>
      <c r="S348" s="72"/>
      <c r="T348" s="59"/>
      <c r="U348" s="59"/>
      <c r="V348" s="17" t="str">
        <f>IF(U348="","",VLOOKUP(U348,计分标准!$A$47:$C$55,3,0))</f>
        <v/>
      </c>
      <c r="W348" s="2"/>
      <c r="X348" s="2"/>
      <c r="Y348" s="72"/>
      <c r="Z348" s="2"/>
      <c r="AA348" s="2"/>
      <c r="AB348" s="2"/>
      <c r="AC348" s="78"/>
      <c r="AD348" s="78"/>
      <c r="AE348" s="44"/>
      <c r="AF348" s="17" t="str">
        <f>IF(OR(Z348="",AA348="",AB348=""),"",VLOOKUP(Z348,计分标准!$A$70:$B$73,2,0)*VLOOKUP(AA348,计分标准!$A$58:$C$61,3,0)*AB348/10)</f>
        <v/>
      </c>
      <c r="AG348" s="17" t="str">
        <f>IF(AC348="",AF348,VLOOKUP(AC348,计分标准!$A$64:$B$67,2,0)*AF348)</f>
        <v/>
      </c>
      <c r="AH348" s="17" t="str">
        <f t="shared" si="33"/>
        <v/>
      </c>
      <c r="AI348" s="2"/>
      <c r="AJ348" s="72"/>
      <c r="AK348" s="72"/>
      <c r="AL348" s="2"/>
      <c r="AM348" s="17" t="str">
        <f t="shared" si="34"/>
        <v/>
      </c>
      <c r="AN348" s="2"/>
      <c r="AO348" s="72"/>
      <c r="AP348" s="2"/>
      <c r="AQ348" s="2"/>
      <c r="AR348" s="17" t="str">
        <f t="shared" si="35"/>
        <v/>
      </c>
      <c r="AS348" s="2"/>
      <c r="AT348" s="72"/>
      <c r="AU348" s="2"/>
      <c r="AV348" s="2"/>
      <c r="AW348" s="2"/>
      <c r="AX348" s="19" t="str">
        <f>IF(OR(AU348="",AV348=""),"",INDEX(计分标准!$C$77:$E$81,MATCH(工作量统计!AU348,计分标准!$A$77:$A$81,0),MATCH(工作量统计!AV348,计分标准!$C$76:$E$76,0)))</f>
        <v/>
      </c>
      <c r="AY348" s="79" t="str">
        <f>IF(AW348="",AX348,AX348*INDEX(计分标准!$C$97:$I$101,MATCH(AU348,计分标准!$A$97:$A$101,0),MATCH(AW348,计分标准!$C$96:$I$96,0)))</f>
        <v/>
      </c>
      <c r="AZ348" s="17" t="str">
        <f t="shared" si="36"/>
        <v/>
      </c>
      <c r="BA348" s="38"/>
    </row>
    <row r="349" spans="1:53" s="4" customFormat="1" ht="21" customHeight="1">
      <c r="A349" s="2"/>
      <c r="B349" s="5"/>
      <c r="C349" s="2"/>
      <c r="D349" s="2"/>
      <c r="E349" s="2"/>
      <c r="F349" s="18" t="str">
        <f>IF(OR(D349="",E349=""),"",VLOOKUP(D349,计分标准!$A$2:$C$10,3,0)*VLOOKUP(E349,计分标准!$A$13:$C$19,3,0))</f>
        <v/>
      </c>
      <c r="G349" s="2"/>
      <c r="H349" s="72"/>
      <c r="I349" s="2"/>
      <c r="J349" s="2"/>
      <c r="K349" s="2"/>
      <c r="L349" s="19" t="str">
        <f>IF(OR(I349="",J349="",K349=""),"",VLOOKUP(I349,计分标准!$A$23:$C$31,3,0)*INDEX(计分标准!$B$35:$I$42,MATCH(工作量统计!J349,计分标准!$A$35:$A$42,0),MATCH(工作量统计!K349,计分标准!$B$34:$I$34,0))/100)</f>
        <v/>
      </c>
      <c r="M349" s="2"/>
      <c r="N349" s="2"/>
      <c r="O349" s="17" t="str">
        <f t="shared" si="31"/>
        <v/>
      </c>
      <c r="P349" s="17" t="str">
        <f t="shared" si="32"/>
        <v/>
      </c>
      <c r="Q349" s="59"/>
      <c r="R349" s="59"/>
      <c r="S349" s="72"/>
      <c r="T349" s="59"/>
      <c r="U349" s="59"/>
      <c r="V349" s="17" t="str">
        <f>IF(U349="","",VLOOKUP(U349,计分标准!$A$47:$C$55,3,0))</f>
        <v/>
      </c>
      <c r="W349" s="2"/>
      <c r="X349" s="2"/>
      <c r="Y349" s="72"/>
      <c r="Z349" s="2"/>
      <c r="AA349" s="2"/>
      <c r="AB349" s="2"/>
      <c r="AC349" s="78"/>
      <c r="AD349" s="78"/>
      <c r="AE349" s="44"/>
      <c r="AF349" s="17" t="str">
        <f>IF(OR(Z349="",AA349="",AB349=""),"",VLOOKUP(Z349,计分标准!$A$70:$B$73,2,0)*VLOOKUP(AA349,计分标准!$A$58:$C$61,3,0)*AB349/10)</f>
        <v/>
      </c>
      <c r="AG349" s="17" t="str">
        <f>IF(AC349="",AF349,VLOOKUP(AC349,计分标准!$A$64:$B$67,2,0)*AF349)</f>
        <v/>
      </c>
      <c r="AH349" s="17" t="str">
        <f t="shared" si="33"/>
        <v/>
      </c>
      <c r="AI349" s="2"/>
      <c r="AJ349" s="72"/>
      <c r="AK349" s="72"/>
      <c r="AL349" s="2"/>
      <c r="AM349" s="17" t="str">
        <f t="shared" si="34"/>
        <v/>
      </c>
      <c r="AN349" s="2"/>
      <c r="AO349" s="72"/>
      <c r="AP349" s="2"/>
      <c r="AQ349" s="2"/>
      <c r="AR349" s="17" t="str">
        <f t="shared" si="35"/>
        <v/>
      </c>
      <c r="AS349" s="2"/>
      <c r="AT349" s="72"/>
      <c r="AU349" s="2"/>
      <c r="AV349" s="2"/>
      <c r="AW349" s="2"/>
      <c r="AX349" s="19" t="str">
        <f>IF(OR(AU349="",AV349=""),"",INDEX(计分标准!$C$77:$E$81,MATCH(工作量统计!AU349,计分标准!$A$77:$A$81,0),MATCH(工作量统计!AV349,计分标准!$C$76:$E$76,0)))</f>
        <v/>
      </c>
      <c r="AY349" s="79" t="str">
        <f>IF(AW349="",AX349,AX349*INDEX(计分标准!$C$97:$I$101,MATCH(AU349,计分标准!$A$97:$A$101,0),MATCH(AW349,计分标准!$C$96:$I$96,0)))</f>
        <v/>
      </c>
      <c r="AZ349" s="17" t="str">
        <f t="shared" si="36"/>
        <v/>
      </c>
      <c r="BA349" s="38"/>
    </row>
    <row r="350" spans="1:53" s="4" customFormat="1" ht="21" customHeight="1">
      <c r="A350" s="2"/>
      <c r="B350" s="5"/>
      <c r="C350" s="2"/>
      <c r="D350" s="2"/>
      <c r="E350" s="2"/>
      <c r="F350" s="18" t="str">
        <f>IF(OR(D350="",E350=""),"",VLOOKUP(D350,计分标准!$A$2:$C$10,3,0)*VLOOKUP(E350,计分标准!$A$13:$C$19,3,0))</f>
        <v/>
      </c>
      <c r="G350" s="2"/>
      <c r="H350" s="72"/>
      <c r="I350" s="2"/>
      <c r="J350" s="2"/>
      <c r="K350" s="2"/>
      <c r="L350" s="19" t="str">
        <f>IF(OR(I350="",J350="",K350=""),"",VLOOKUP(I350,计分标准!$A$23:$C$31,3,0)*INDEX(计分标准!$B$35:$I$42,MATCH(工作量统计!J350,计分标准!$A$35:$A$42,0),MATCH(工作量统计!K350,计分标准!$B$34:$I$34,0))/100)</f>
        <v/>
      </c>
      <c r="M350" s="2"/>
      <c r="N350" s="2"/>
      <c r="O350" s="17" t="str">
        <f t="shared" si="31"/>
        <v/>
      </c>
      <c r="P350" s="17" t="str">
        <f t="shared" si="32"/>
        <v/>
      </c>
      <c r="Q350" s="59"/>
      <c r="R350" s="59"/>
      <c r="S350" s="72"/>
      <c r="T350" s="59"/>
      <c r="U350" s="59"/>
      <c r="V350" s="17" t="str">
        <f>IF(U350="","",VLOOKUP(U350,计分标准!$A$47:$C$55,3,0))</f>
        <v/>
      </c>
      <c r="W350" s="2"/>
      <c r="X350" s="2"/>
      <c r="Y350" s="72"/>
      <c r="Z350" s="2"/>
      <c r="AA350" s="2"/>
      <c r="AB350" s="2"/>
      <c r="AC350" s="78"/>
      <c r="AD350" s="78"/>
      <c r="AE350" s="44"/>
      <c r="AF350" s="17" t="str">
        <f>IF(OR(Z350="",AA350="",AB350=""),"",VLOOKUP(Z350,计分标准!$A$70:$B$73,2,0)*VLOOKUP(AA350,计分标准!$A$58:$C$61,3,0)*AB350/10)</f>
        <v/>
      </c>
      <c r="AG350" s="17" t="str">
        <f>IF(AC350="",AF350,VLOOKUP(AC350,计分标准!$A$64:$B$67,2,0)*AF350)</f>
        <v/>
      </c>
      <c r="AH350" s="17" t="str">
        <f t="shared" si="33"/>
        <v/>
      </c>
      <c r="AI350" s="2"/>
      <c r="AJ350" s="72"/>
      <c r="AK350" s="72"/>
      <c r="AL350" s="2"/>
      <c r="AM350" s="17" t="str">
        <f t="shared" si="34"/>
        <v/>
      </c>
      <c r="AN350" s="2"/>
      <c r="AO350" s="72"/>
      <c r="AP350" s="2"/>
      <c r="AQ350" s="2"/>
      <c r="AR350" s="17" t="str">
        <f t="shared" si="35"/>
        <v/>
      </c>
      <c r="AS350" s="2"/>
      <c r="AT350" s="72"/>
      <c r="AU350" s="2"/>
      <c r="AV350" s="2"/>
      <c r="AW350" s="2"/>
      <c r="AX350" s="19" t="str">
        <f>IF(OR(AU350="",AV350=""),"",INDEX(计分标准!$C$77:$E$81,MATCH(工作量统计!AU350,计分标准!$A$77:$A$81,0),MATCH(工作量统计!AV350,计分标准!$C$76:$E$76,0)))</f>
        <v/>
      </c>
      <c r="AY350" s="79" t="str">
        <f>IF(AW350="",AX350,AX350*INDEX(计分标准!$C$97:$I$101,MATCH(AU350,计分标准!$A$97:$A$101,0),MATCH(AW350,计分标准!$C$96:$I$96,0)))</f>
        <v/>
      </c>
      <c r="AZ350" s="17" t="str">
        <f t="shared" si="36"/>
        <v/>
      </c>
      <c r="BA350" s="38"/>
    </row>
    <row r="351" spans="1:53" s="4" customFormat="1" ht="21" customHeight="1">
      <c r="A351" s="2"/>
      <c r="B351" s="5"/>
      <c r="C351" s="2"/>
      <c r="D351" s="2"/>
      <c r="E351" s="2"/>
      <c r="F351" s="18" t="str">
        <f>IF(OR(D351="",E351=""),"",VLOOKUP(D351,计分标准!$A$2:$C$10,3,0)*VLOOKUP(E351,计分标准!$A$13:$C$19,3,0))</f>
        <v/>
      </c>
      <c r="G351" s="2"/>
      <c r="H351" s="72"/>
      <c r="I351" s="2"/>
      <c r="J351" s="2"/>
      <c r="K351" s="2"/>
      <c r="L351" s="19" t="str">
        <f>IF(OR(I351="",J351="",K351=""),"",VLOOKUP(I351,计分标准!$A$23:$C$31,3,0)*INDEX(计分标准!$B$35:$I$42,MATCH(工作量统计!J351,计分标准!$A$35:$A$42,0),MATCH(工作量统计!K351,计分标准!$B$34:$I$34,0))/100)</f>
        <v/>
      </c>
      <c r="M351" s="2"/>
      <c r="N351" s="2"/>
      <c r="O351" s="17" t="str">
        <f t="shared" si="31"/>
        <v/>
      </c>
      <c r="P351" s="17" t="str">
        <f t="shared" si="32"/>
        <v/>
      </c>
      <c r="Q351" s="59"/>
      <c r="R351" s="59"/>
      <c r="S351" s="72"/>
      <c r="T351" s="59"/>
      <c r="U351" s="59"/>
      <c r="V351" s="17" t="str">
        <f>IF(U351="","",VLOOKUP(U351,计分标准!$A$47:$C$55,3,0))</f>
        <v/>
      </c>
      <c r="W351" s="2"/>
      <c r="X351" s="2"/>
      <c r="Y351" s="72"/>
      <c r="Z351" s="2"/>
      <c r="AA351" s="2"/>
      <c r="AB351" s="2"/>
      <c r="AC351" s="78"/>
      <c r="AD351" s="78"/>
      <c r="AE351" s="44"/>
      <c r="AF351" s="17" t="str">
        <f>IF(OR(Z351="",AA351="",AB351=""),"",VLOOKUP(Z351,计分标准!$A$70:$B$73,2,0)*VLOOKUP(AA351,计分标准!$A$58:$C$61,3,0)*AB351/10)</f>
        <v/>
      </c>
      <c r="AG351" s="17" t="str">
        <f>IF(AC351="",AF351,VLOOKUP(AC351,计分标准!$A$64:$B$67,2,0)*AF351)</f>
        <v/>
      </c>
      <c r="AH351" s="17" t="str">
        <f t="shared" si="33"/>
        <v/>
      </c>
      <c r="AI351" s="2"/>
      <c r="AJ351" s="72"/>
      <c r="AK351" s="72"/>
      <c r="AL351" s="2"/>
      <c r="AM351" s="17" t="str">
        <f t="shared" si="34"/>
        <v/>
      </c>
      <c r="AN351" s="2"/>
      <c r="AO351" s="72"/>
      <c r="AP351" s="2"/>
      <c r="AQ351" s="2"/>
      <c r="AR351" s="17" t="str">
        <f t="shared" si="35"/>
        <v/>
      </c>
      <c r="AS351" s="2"/>
      <c r="AT351" s="72"/>
      <c r="AU351" s="2"/>
      <c r="AV351" s="2"/>
      <c r="AW351" s="2"/>
      <c r="AX351" s="19" t="str">
        <f>IF(OR(AU351="",AV351=""),"",INDEX(计分标准!$C$77:$E$81,MATCH(工作量统计!AU351,计分标准!$A$77:$A$81,0),MATCH(工作量统计!AV351,计分标准!$C$76:$E$76,0)))</f>
        <v/>
      </c>
      <c r="AY351" s="79" t="str">
        <f>IF(AW351="",AX351,AX351*INDEX(计分标准!$C$97:$I$101,MATCH(AU351,计分标准!$A$97:$A$101,0),MATCH(AW351,计分标准!$C$96:$I$96,0)))</f>
        <v/>
      </c>
      <c r="AZ351" s="17" t="str">
        <f t="shared" si="36"/>
        <v/>
      </c>
      <c r="BA351" s="38"/>
    </row>
    <row r="352" spans="1:53" s="4" customFormat="1" ht="21" customHeight="1">
      <c r="A352" s="2"/>
      <c r="B352" s="5"/>
      <c r="C352" s="2"/>
      <c r="D352" s="2"/>
      <c r="E352" s="2"/>
      <c r="F352" s="18" t="str">
        <f>IF(OR(D352="",E352=""),"",VLOOKUP(D352,计分标准!$A$2:$C$10,3,0)*VLOOKUP(E352,计分标准!$A$13:$C$19,3,0))</f>
        <v/>
      </c>
      <c r="G352" s="2"/>
      <c r="H352" s="72"/>
      <c r="I352" s="2"/>
      <c r="J352" s="2"/>
      <c r="K352" s="2"/>
      <c r="L352" s="19" t="str">
        <f>IF(OR(I352="",J352="",K352=""),"",VLOOKUP(I352,计分标准!$A$23:$C$31,3,0)*INDEX(计分标准!$B$35:$I$42,MATCH(工作量统计!J352,计分标准!$A$35:$A$42,0),MATCH(工作量统计!K352,计分标准!$B$34:$I$34,0))/100)</f>
        <v/>
      </c>
      <c r="M352" s="2"/>
      <c r="N352" s="2"/>
      <c r="O352" s="17" t="str">
        <f t="shared" si="31"/>
        <v/>
      </c>
      <c r="P352" s="17" t="str">
        <f t="shared" si="32"/>
        <v/>
      </c>
      <c r="Q352" s="59"/>
      <c r="R352" s="59"/>
      <c r="S352" s="72"/>
      <c r="T352" s="59"/>
      <c r="U352" s="59"/>
      <c r="V352" s="17" t="str">
        <f>IF(U352="","",VLOOKUP(U352,计分标准!$A$47:$C$55,3,0))</f>
        <v/>
      </c>
      <c r="W352" s="2"/>
      <c r="X352" s="2"/>
      <c r="Y352" s="72"/>
      <c r="Z352" s="2"/>
      <c r="AA352" s="2"/>
      <c r="AB352" s="2"/>
      <c r="AC352" s="78"/>
      <c r="AD352" s="78"/>
      <c r="AE352" s="44"/>
      <c r="AF352" s="17" t="str">
        <f>IF(OR(Z352="",AA352="",AB352=""),"",VLOOKUP(Z352,计分标准!$A$70:$B$73,2,0)*VLOOKUP(AA352,计分标准!$A$58:$C$61,3,0)*AB352/10)</f>
        <v/>
      </c>
      <c r="AG352" s="17" t="str">
        <f>IF(AC352="",AF352,VLOOKUP(AC352,计分标准!$A$64:$B$67,2,0)*AF352)</f>
        <v/>
      </c>
      <c r="AH352" s="17" t="str">
        <f t="shared" si="33"/>
        <v/>
      </c>
      <c r="AI352" s="2"/>
      <c r="AJ352" s="72"/>
      <c r="AK352" s="72"/>
      <c r="AL352" s="2"/>
      <c r="AM352" s="17" t="str">
        <f t="shared" si="34"/>
        <v/>
      </c>
      <c r="AN352" s="2"/>
      <c r="AO352" s="72"/>
      <c r="AP352" s="2"/>
      <c r="AQ352" s="2"/>
      <c r="AR352" s="17" t="str">
        <f t="shared" si="35"/>
        <v/>
      </c>
      <c r="AS352" s="2"/>
      <c r="AT352" s="72"/>
      <c r="AU352" s="2"/>
      <c r="AV352" s="2"/>
      <c r="AW352" s="2"/>
      <c r="AX352" s="19" t="str">
        <f>IF(OR(AU352="",AV352=""),"",INDEX(计分标准!$C$77:$E$81,MATCH(工作量统计!AU352,计分标准!$A$77:$A$81,0),MATCH(工作量统计!AV352,计分标准!$C$76:$E$76,0)))</f>
        <v/>
      </c>
      <c r="AY352" s="79" t="str">
        <f>IF(AW352="",AX352,AX352*INDEX(计分标准!$C$97:$I$101,MATCH(AU352,计分标准!$A$97:$A$101,0),MATCH(AW352,计分标准!$C$96:$I$96,0)))</f>
        <v/>
      </c>
      <c r="AZ352" s="17" t="str">
        <f t="shared" si="36"/>
        <v/>
      </c>
      <c r="BA352" s="38"/>
    </row>
    <row r="353" spans="1:53" s="4" customFormat="1" ht="21" customHeight="1">
      <c r="A353" s="2"/>
      <c r="B353" s="5"/>
      <c r="C353" s="2"/>
      <c r="D353" s="2"/>
      <c r="E353" s="2"/>
      <c r="F353" s="18" t="str">
        <f>IF(OR(D353="",E353=""),"",VLOOKUP(D353,计分标准!$A$2:$C$10,3,0)*VLOOKUP(E353,计分标准!$A$13:$C$19,3,0))</f>
        <v/>
      </c>
      <c r="G353" s="2"/>
      <c r="H353" s="72"/>
      <c r="I353" s="2"/>
      <c r="J353" s="2"/>
      <c r="K353" s="2"/>
      <c r="L353" s="19" t="str">
        <f>IF(OR(I353="",J353="",K353=""),"",VLOOKUP(I353,计分标准!$A$23:$C$31,3,0)*INDEX(计分标准!$B$35:$I$42,MATCH(工作量统计!J353,计分标准!$A$35:$A$42,0),MATCH(工作量统计!K353,计分标准!$B$34:$I$34,0))/100)</f>
        <v/>
      </c>
      <c r="M353" s="2"/>
      <c r="N353" s="2"/>
      <c r="O353" s="17" t="str">
        <f t="shared" si="31"/>
        <v/>
      </c>
      <c r="P353" s="17" t="str">
        <f t="shared" si="32"/>
        <v/>
      </c>
      <c r="Q353" s="59"/>
      <c r="R353" s="59"/>
      <c r="S353" s="72"/>
      <c r="T353" s="59"/>
      <c r="U353" s="59"/>
      <c r="V353" s="17" t="str">
        <f>IF(U353="","",VLOOKUP(U353,计分标准!$A$47:$C$55,3,0))</f>
        <v/>
      </c>
      <c r="W353" s="2"/>
      <c r="X353" s="2"/>
      <c r="Y353" s="72"/>
      <c r="Z353" s="2"/>
      <c r="AA353" s="2"/>
      <c r="AB353" s="2"/>
      <c r="AC353" s="78"/>
      <c r="AD353" s="78"/>
      <c r="AE353" s="44"/>
      <c r="AF353" s="17" t="str">
        <f>IF(OR(Z353="",AA353="",AB353=""),"",VLOOKUP(Z353,计分标准!$A$70:$B$73,2,0)*VLOOKUP(AA353,计分标准!$A$58:$C$61,3,0)*AB353/10)</f>
        <v/>
      </c>
      <c r="AG353" s="17" t="str">
        <f>IF(AC353="",AF353,VLOOKUP(AC353,计分标准!$A$64:$B$67,2,0)*AF353)</f>
        <v/>
      </c>
      <c r="AH353" s="17" t="str">
        <f t="shared" si="33"/>
        <v/>
      </c>
      <c r="AI353" s="2"/>
      <c r="AJ353" s="72"/>
      <c r="AK353" s="72"/>
      <c r="AL353" s="2"/>
      <c r="AM353" s="17" t="str">
        <f t="shared" si="34"/>
        <v/>
      </c>
      <c r="AN353" s="2"/>
      <c r="AO353" s="72"/>
      <c r="AP353" s="2"/>
      <c r="AQ353" s="2"/>
      <c r="AR353" s="17" t="str">
        <f t="shared" si="35"/>
        <v/>
      </c>
      <c r="AS353" s="2"/>
      <c r="AT353" s="72"/>
      <c r="AU353" s="2"/>
      <c r="AV353" s="2"/>
      <c r="AW353" s="2"/>
      <c r="AX353" s="19" t="str">
        <f>IF(OR(AU353="",AV353=""),"",INDEX(计分标准!$C$77:$E$81,MATCH(工作量统计!AU353,计分标准!$A$77:$A$81,0),MATCH(工作量统计!AV353,计分标准!$C$76:$E$76,0)))</f>
        <v/>
      </c>
      <c r="AY353" s="79" t="str">
        <f>IF(AW353="",AX353,AX353*INDEX(计分标准!$C$97:$I$101,MATCH(AU353,计分标准!$A$97:$A$101,0),MATCH(AW353,计分标准!$C$96:$I$96,0)))</f>
        <v/>
      </c>
      <c r="AZ353" s="17" t="str">
        <f t="shared" si="36"/>
        <v/>
      </c>
      <c r="BA353" s="38"/>
    </row>
    <row r="354" spans="1:53" s="4" customFormat="1" ht="21" customHeight="1">
      <c r="A354" s="2"/>
      <c r="B354" s="5"/>
      <c r="C354" s="2"/>
      <c r="D354" s="2"/>
      <c r="E354" s="2"/>
      <c r="F354" s="18" t="str">
        <f>IF(OR(D354="",E354=""),"",VLOOKUP(D354,计分标准!$A$2:$C$10,3,0)*VLOOKUP(E354,计分标准!$A$13:$C$19,3,0))</f>
        <v/>
      </c>
      <c r="G354" s="2"/>
      <c r="H354" s="72"/>
      <c r="I354" s="2"/>
      <c r="J354" s="2"/>
      <c r="K354" s="2"/>
      <c r="L354" s="19" t="str">
        <f>IF(OR(I354="",J354="",K354=""),"",VLOOKUP(I354,计分标准!$A$23:$C$31,3,0)*INDEX(计分标准!$B$35:$I$42,MATCH(工作量统计!J354,计分标准!$A$35:$A$42,0),MATCH(工作量统计!K354,计分标准!$B$34:$I$34,0))/100)</f>
        <v/>
      </c>
      <c r="M354" s="2"/>
      <c r="N354" s="2"/>
      <c r="O354" s="17" t="str">
        <f t="shared" si="31"/>
        <v/>
      </c>
      <c r="P354" s="17" t="str">
        <f t="shared" si="32"/>
        <v/>
      </c>
      <c r="Q354" s="59"/>
      <c r="R354" s="59"/>
      <c r="S354" s="72"/>
      <c r="T354" s="59"/>
      <c r="U354" s="59"/>
      <c r="V354" s="17" t="str">
        <f>IF(U354="","",VLOOKUP(U354,计分标准!$A$47:$C$55,3,0))</f>
        <v/>
      </c>
      <c r="W354" s="2"/>
      <c r="X354" s="2"/>
      <c r="Y354" s="72"/>
      <c r="Z354" s="2"/>
      <c r="AA354" s="2"/>
      <c r="AB354" s="2"/>
      <c r="AC354" s="78"/>
      <c r="AD354" s="78"/>
      <c r="AE354" s="44"/>
      <c r="AF354" s="17" t="str">
        <f>IF(OR(Z354="",AA354="",AB354=""),"",VLOOKUP(Z354,计分标准!$A$70:$B$73,2,0)*VLOOKUP(AA354,计分标准!$A$58:$C$61,3,0)*AB354/10)</f>
        <v/>
      </c>
      <c r="AG354" s="17" t="str">
        <f>IF(AC354="",AF354,VLOOKUP(AC354,计分标准!$A$64:$B$67,2,0)*AF354)</f>
        <v/>
      </c>
      <c r="AH354" s="17" t="str">
        <f t="shared" si="33"/>
        <v/>
      </c>
      <c r="AI354" s="2"/>
      <c r="AJ354" s="72"/>
      <c r="AK354" s="72"/>
      <c r="AL354" s="2"/>
      <c r="AM354" s="17" t="str">
        <f t="shared" si="34"/>
        <v/>
      </c>
      <c r="AN354" s="2"/>
      <c r="AO354" s="72"/>
      <c r="AP354" s="2"/>
      <c r="AQ354" s="2"/>
      <c r="AR354" s="17" t="str">
        <f t="shared" si="35"/>
        <v/>
      </c>
      <c r="AS354" s="2"/>
      <c r="AT354" s="72"/>
      <c r="AU354" s="2"/>
      <c r="AV354" s="2"/>
      <c r="AW354" s="2"/>
      <c r="AX354" s="19" t="str">
        <f>IF(OR(AU354="",AV354=""),"",INDEX(计分标准!$C$77:$E$81,MATCH(工作量统计!AU354,计分标准!$A$77:$A$81,0),MATCH(工作量统计!AV354,计分标准!$C$76:$E$76,0)))</f>
        <v/>
      </c>
      <c r="AY354" s="79" t="str">
        <f>IF(AW354="",AX354,AX354*INDEX(计分标准!$C$97:$I$101,MATCH(AU354,计分标准!$A$97:$A$101,0),MATCH(AW354,计分标准!$C$96:$I$96,0)))</f>
        <v/>
      </c>
      <c r="AZ354" s="17" t="str">
        <f t="shared" si="36"/>
        <v/>
      </c>
      <c r="BA354" s="38"/>
    </row>
    <row r="355" spans="1:53" s="4" customFormat="1" ht="21" customHeight="1">
      <c r="A355" s="2"/>
      <c r="B355" s="5"/>
      <c r="C355" s="2"/>
      <c r="D355" s="2"/>
      <c r="E355" s="2"/>
      <c r="F355" s="18" t="str">
        <f>IF(OR(D355="",E355=""),"",VLOOKUP(D355,计分标准!$A$2:$C$10,3,0)*VLOOKUP(E355,计分标准!$A$13:$C$19,3,0))</f>
        <v/>
      </c>
      <c r="G355" s="2"/>
      <c r="H355" s="72"/>
      <c r="I355" s="2"/>
      <c r="J355" s="2"/>
      <c r="K355" s="2"/>
      <c r="L355" s="19" t="str">
        <f>IF(OR(I355="",J355="",K355=""),"",VLOOKUP(I355,计分标准!$A$23:$C$31,3,0)*INDEX(计分标准!$B$35:$I$42,MATCH(工作量统计!J355,计分标准!$A$35:$A$42,0),MATCH(工作量统计!K355,计分标准!$B$34:$I$34,0))/100)</f>
        <v/>
      </c>
      <c r="M355" s="2"/>
      <c r="N355" s="2"/>
      <c r="O355" s="17" t="str">
        <f t="shared" si="31"/>
        <v/>
      </c>
      <c r="P355" s="17" t="str">
        <f t="shared" si="32"/>
        <v/>
      </c>
      <c r="Q355" s="59"/>
      <c r="R355" s="59"/>
      <c r="S355" s="72"/>
      <c r="T355" s="59"/>
      <c r="U355" s="59"/>
      <c r="V355" s="17" t="str">
        <f>IF(U355="","",VLOOKUP(U355,计分标准!$A$47:$C$55,3,0))</f>
        <v/>
      </c>
      <c r="W355" s="2"/>
      <c r="X355" s="2"/>
      <c r="Y355" s="72"/>
      <c r="Z355" s="2"/>
      <c r="AA355" s="2"/>
      <c r="AB355" s="2"/>
      <c r="AC355" s="78"/>
      <c r="AD355" s="78"/>
      <c r="AE355" s="44"/>
      <c r="AF355" s="17" t="str">
        <f>IF(OR(Z355="",AA355="",AB355=""),"",VLOOKUP(Z355,计分标准!$A$70:$B$73,2,0)*VLOOKUP(AA355,计分标准!$A$58:$C$61,3,0)*AB355/10)</f>
        <v/>
      </c>
      <c r="AG355" s="17" t="str">
        <f>IF(AC355="",AF355,VLOOKUP(AC355,计分标准!$A$64:$B$67,2,0)*AF355)</f>
        <v/>
      </c>
      <c r="AH355" s="17" t="str">
        <f t="shared" si="33"/>
        <v/>
      </c>
      <c r="AI355" s="2"/>
      <c r="AJ355" s="72"/>
      <c r="AK355" s="72"/>
      <c r="AL355" s="2"/>
      <c r="AM355" s="17" t="str">
        <f t="shared" si="34"/>
        <v/>
      </c>
      <c r="AN355" s="2"/>
      <c r="AO355" s="72"/>
      <c r="AP355" s="2"/>
      <c r="AQ355" s="2"/>
      <c r="AR355" s="17" t="str">
        <f t="shared" si="35"/>
        <v/>
      </c>
      <c r="AS355" s="2"/>
      <c r="AT355" s="72"/>
      <c r="AU355" s="2"/>
      <c r="AV355" s="2"/>
      <c r="AW355" s="2"/>
      <c r="AX355" s="19" t="str">
        <f>IF(OR(AU355="",AV355=""),"",INDEX(计分标准!$C$77:$E$81,MATCH(工作量统计!AU355,计分标准!$A$77:$A$81,0),MATCH(工作量统计!AV355,计分标准!$C$76:$E$76,0)))</f>
        <v/>
      </c>
      <c r="AY355" s="79" t="str">
        <f>IF(AW355="",AX355,AX355*INDEX(计分标准!$C$97:$I$101,MATCH(AU355,计分标准!$A$97:$A$101,0),MATCH(AW355,计分标准!$C$96:$I$96,0)))</f>
        <v/>
      </c>
      <c r="AZ355" s="17" t="str">
        <f t="shared" si="36"/>
        <v/>
      </c>
      <c r="BA355" s="38"/>
    </row>
    <row r="356" spans="1:53" s="4" customFormat="1" ht="21" customHeight="1">
      <c r="A356" s="2"/>
      <c r="B356" s="5"/>
      <c r="C356" s="2"/>
      <c r="D356" s="2"/>
      <c r="E356" s="2"/>
      <c r="F356" s="18" t="str">
        <f>IF(OR(D356="",E356=""),"",VLOOKUP(D356,计分标准!$A$2:$C$10,3,0)*VLOOKUP(E356,计分标准!$A$13:$C$19,3,0))</f>
        <v/>
      </c>
      <c r="G356" s="2"/>
      <c r="H356" s="72"/>
      <c r="I356" s="2"/>
      <c r="J356" s="2"/>
      <c r="K356" s="2"/>
      <c r="L356" s="19" t="str">
        <f>IF(OR(I356="",J356="",K356=""),"",VLOOKUP(I356,计分标准!$A$23:$C$31,3,0)*INDEX(计分标准!$B$35:$I$42,MATCH(工作量统计!J356,计分标准!$A$35:$A$42,0),MATCH(工作量统计!K356,计分标准!$B$34:$I$34,0))/100)</f>
        <v/>
      </c>
      <c r="M356" s="2"/>
      <c r="N356" s="2"/>
      <c r="O356" s="17" t="str">
        <f t="shared" si="31"/>
        <v/>
      </c>
      <c r="P356" s="17" t="str">
        <f t="shared" si="32"/>
        <v/>
      </c>
      <c r="Q356" s="59"/>
      <c r="R356" s="59"/>
      <c r="S356" s="72"/>
      <c r="T356" s="59"/>
      <c r="U356" s="59"/>
      <c r="V356" s="17" t="str">
        <f>IF(U356="","",VLOOKUP(U356,计分标准!$A$47:$C$55,3,0))</f>
        <v/>
      </c>
      <c r="W356" s="2"/>
      <c r="X356" s="2"/>
      <c r="Y356" s="72"/>
      <c r="Z356" s="2"/>
      <c r="AA356" s="2"/>
      <c r="AB356" s="2"/>
      <c r="AC356" s="78"/>
      <c r="AD356" s="78"/>
      <c r="AE356" s="44"/>
      <c r="AF356" s="17" t="str">
        <f>IF(OR(Z356="",AA356="",AB356=""),"",VLOOKUP(Z356,计分标准!$A$70:$B$73,2,0)*VLOOKUP(AA356,计分标准!$A$58:$C$61,3,0)*AB356/10)</f>
        <v/>
      </c>
      <c r="AG356" s="17" t="str">
        <f>IF(AC356="",AF356,VLOOKUP(AC356,计分标准!$A$64:$B$67,2,0)*AF356)</f>
        <v/>
      </c>
      <c r="AH356" s="17" t="str">
        <f t="shared" si="33"/>
        <v/>
      </c>
      <c r="AI356" s="2"/>
      <c r="AJ356" s="72"/>
      <c r="AK356" s="72"/>
      <c r="AL356" s="2"/>
      <c r="AM356" s="17" t="str">
        <f t="shared" si="34"/>
        <v/>
      </c>
      <c r="AN356" s="2"/>
      <c r="AO356" s="72"/>
      <c r="AP356" s="2"/>
      <c r="AQ356" s="2"/>
      <c r="AR356" s="17" t="str">
        <f t="shared" si="35"/>
        <v/>
      </c>
      <c r="AS356" s="2"/>
      <c r="AT356" s="72"/>
      <c r="AU356" s="2"/>
      <c r="AV356" s="2"/>
      <c r="AW356" s="2"/>
      <c r="AX356" s="19" t="str">
        <f>IF(OR(AU356="",AV356=""),"",INDEX(计分标准!$C$77:$E$81,MATCH(工作量统计!AU356,计分标准!$A$77:$A$81,0),MATCH(工作量统计!AV356,计分标准!$C$76:$E$76,0)))</f>
        <v/>
      </c>
      <c r="AY356" s="79" t="str">
        <f>IF(AW356="",AX356,AX356*INDEX(计分标准!$C$97:$I$101,MATCH(AU356,计分标准!$A$97:$A$101,0),MATCH(AW356,计分标准!$C$96:$I$96,0)))</f>
        <v/>
      </c>
      <c r="AZ356" s="17" t="str">
        <f t="shared" si="36"/>
        <v/>
      </c>
      <c r="BA356" s="38"/>
    </row>
    <row r="357" spans="1:53" s="4" customFormat="1" ht="21" customHeight="1">
      <c r="A357" s="2"/>
      <c r="B357" s="5"/>
      <c r="C357" s="2"/>
      <c r="D357" s="2"/>
      <c r="E357" s="2"/>
      <c r="F357" s="18" t="str">
        <f>IF(OR(D357="",E357=""),"",VLOOKUP(D357,计分标准!$A$2:$C$10,3,0)*VLOOKUP(E357,计分标准!$A$13:$C$19,3,0))</f>
        <v/>
      </c>
      <c r="G357" s="2"/>
      <c r="H357" s="72"/>
      <c r="I357" s="2"/>
      <c r="J357" s="2"/>
      <c r="K357" s="2"/>
      <c r="L357" s="19" t="str">
        <f>IF(OR(I357="",J357="",K357=""),"",VLOOKUP(I357,计分标准!$A$23:$C$31,3,0)*INDEX(计分标准!$B$35:$I$42,MATCH(工作量统计!J357,计分标准!$A$35:$A$42,0),MATCH(工作量统计!K357,计分标准!$B$34:$I$34,0))/100)</f>
        <v/>
      </c>
      <c r="M357" s="2"/>
      <c r="N357" s="2"/>
      <c r="O357" s="17" t="str">
        <f t="shared" si="31"/>
        <v/>
      </c>
      <c r="P357" s="17" t="str">
        <f t="shared" si="32"/>
        <v/>
      </c>
      <c r="Q357" s="59"/>
      <c r="R357" s="59"/>
      <c r="S357" s="72"/>
      <c r="T357" s="59"/>
      <c r="U357" s="59"/>
      <c r="V357" s="17" t="str">
        <f>IF(U357="","",VLOOKUP(U357,计分标准!$A$47:$C$55,3,0))</f>
        <v/>
      </c>
      <c r="W357" s="2"/>
      <c r="X357" s="2"/>
      <c r="Y357" s="72"/>
      <c r="Z357" s="2"/>
      <c r="AA357" s="2"/>
      <c r="AB357" s="2"/>
      <c r="AC357" s="78"/>
      <c r="AD357" s="78"/>
      <c r="AE357" s="44"/>
      <c r="AF357" s="17" t="str">
        <f>IF(OR(Z357="",AA357="",AB357=""),"",VLOOKUP(Z357,计分标准!$A$70:$B$73,2,0)*VLOOKUP(AA357,计分标准!$A$58:$C$61,3,0)*AB357/10)</f>
        <v/>
      </c>
      <c r="AG357" s="17" t="str">
        <f>IF(AC357="",AF357,VLOOKUP(AC357,计分标准!$A$64:$B$67,2,0)*AF357)</f>
        <v/>
      </c>
      <c r="AH357" s="17" t="str">
        <f t="shared" si="33"/>
        <v/>
      </c>
      <c r="AI357" s="2"/>
      <c r="AJ357" s="72"/>
      <c r="AK357" s="72"/>
      <c r="AL357" s="2"/>
      <c r="AM357" s="17" t="str">
        <f t="shared" si="34"/>
        <v/>
      </c>
      <c r="AN357" s="2"/>
      <c r="AO357" s="72"/>
      <c r="AP357" s="2"/>
      <c r="AQ357" s="2"/>
      <c r="AR357" s="17" t="str">
        <f t="shared" si="35"/>
        <v/>
      </c>
      <c r="AS357" s="2"/>
      <c r="AT357" s="72"/>
      <c r="AU357" s="2"/>
      <c r="AV357" s="2"/>
      <c r="AW357" s="2"/>
      <c r="AX357" s="19" t="str">
        <f>IF(OR(AU357="",AV357=""),"",INDEX(计分标准!$C$77:$E$81,MATCH(工作量统计!AU357,计分标准!$A$77:$A$81,0),MATCH(工作量统计!AV357,计分标准!$C$76:$E$76,0)))</f>
        <v/>
      </c>
      <c r="AY357" s="79" t="str">
        <f>IF(AW357="",AX357,AX357*INDEX(计分标准!$C$97:$I$101,MATCH(AU357,计分标准!$A$97:$A$101,0),MATCH(AW357,计分标准!$C$96:$I$96,0)))</f>
        <v/>
      </c>
      <c r="AZ357" s="17" t="str">
        <f t="shared" si="36"/>
        <v/>
      </c>
      <c r="BA357" s="38"/>
    </row>
    <row r="358" spans="1:53" s="4" customFormat="1" ht="21" customHeight="1">
      <c r="A358" s="2"/>
      <c r="B358" s="5"/>
      <c r="C358" s="2"/>
      <c r="D358" s="2"/>
      <c r="E358" s="2"/>
      <c r="F358" s="18" t="str">
        <f>IF(OR(D358="",E358=""),"",VLOOKUP(D358,计分标准!$A$2:$C$10,3,0)*VLOOKUP(E358,计分标准!$A$13:$C$19,3,0))</f>
        <v/>
      </c>
      <c r="G358" s="2"/>
      <c r="H358" s="72"/>
      <c r="I358" s="2"/>
      <c r="J358" s="2"/>
      <c r="K358" s="2"/>
      <c r="L358" s="19" t="str">
        <f>IF(OR(I358="",J358="",K358=""),"",VLOOKUP(I358,计分标准!$A$23:$C$31,3,0)*INDEX(计分标准!$B$35:$I$42,MATCH(工作量统计!J358,计分标准!$A$35:$A$42,0),MATCH(工作量统计!K358,计分标准!$B$34:$I$34,0))/100)</f>
        <v/>
      </c>
      <c r="M358" s="2"/>
      <c r="N358" s="2"/>
      <c r="O358" s="17" t="str">
        <f t="shared" si="31"/>
        <v/>
      </c>
      <c r="P358" s="17" t="str">
        <f t="shared" si="32"/>
        <v/>
      </c>
      <c r="Q358" s="59"/>
      <c r="R358" s="59"/>
      <c r="S358" s="72"/>
      <c r="T358" s="59"/>
      <c r="U358" s="59"/>
      <c r="V358" s="17" t="str">
        <f>IF(U358="","",VLOOKUP(U358,计分标准!$A$47:$C$55,3,0))</f>
        <v/>
      </c>
      <c r="W358" s="2"/>
      <c r="X358" s="2"/>
      <c r="Y358" s="72"/>
      <c r="Z358" s="2"/>
      <c r="AA358" s="2"/>
      <c r="AB358" s="2"/>
      <c r="AC358" s="78"/>
      <c r="AD358" s="78"/>
      <c r="AE358" s="44"/>
      <c r="AF358" s="17" t="str">
        <f>IF(OR(Z358="",AA358="",AB358=""),"",VLOOKUP(Z358,计分标准!$A$70:$B$73,2,0)*VLOOKUP(AA358,计分标准!$A$58:$C$61,3,0)*AB358/10)</f>
        <v/>
      </c>
      <c r="AG358" s="17" t="str">
        <f>IF(AC358="",AF358,VLOOKUP(AC358,计分标准!$A$64:$B$67,2,0)*AF358)</f>
        <v/>
      </c>
      <c r="AH358" s="17" t="str">
        <f t="shared" si="33"/>
        <v/>
      </c>
      <c r="AI358" s="2"/>
      <c r="AJ358" s="72"/>
      <c r="AK358" s="72"/>
      <c r="AL358" s="2"/>
      <c r="AM358" s="17" t="str">
        <f t="shared" si="34"/>
        <v/>
      </c>
      <c r="AN358" s="2"/>
      <c r="AO358" s="72"/>
      <c r="AP358" s="2"/>
      <c r="AQ358" s="2"/>
      <c r="AR358" s="17" t="str">
        <f t="shared" si="35"/>
        <v/>
      </c>
      <c r="AS358" s="2"/>
      <c r="AT358" s="72"/>
      <c r="AU358" s="2"/>
      <c r="AV358" s="2"/>
      <c r="AW358" s="2"/>
      <c r="AX358" s="19" t="str">
        <f>IF(OR(AU358="",AV358=""),"",INDEX(计分标准!$C$77:$E$81,MATCH(工作量统计!AU358,计分标准!$A$77:$A$81,0),MATCH(工作量统计!AV358,计分标准!$C$76:$E$76,0)))</f>
        <v/>
      </c>
      <c r="AY358" s="79" t="str">
        <f>IF(AW358="",AX358,AX358*INDEX(计分标准!$C$97:$I$101,MATCH(AU358,计分标准!$A$97:$A$101,0),MATCH(AW358,计分标准!$C$96:$I$96,0)))</f>
        <v/>
      </c>
      <c r="AZ358" s="17" t="str">
        <f t="shared" si="36"/>
        <v/>
      </c>
      <c r="BA358" s="38"/>
    </row>
    <row r="359" spans="1:53" s="4" customFormat="1" ht="21" customHeight="1">
      <c r="A359" s="2"/>
      <c r="B359" s="5"/>
      <c r="C359" s="2"/>
      <c r="D359" s="2"/>
      <c r="E359" s="2"/>
      <c r="F359" s="18" t="str">
        <f>IF(OR(D359="",E359=""),"",VLOOKUP(D359,计分标准!$A$2:$C$10,3,0)*VLOOKUP(E359,计分标准!$A$13:$C$19,3,0))</f>
        <v/>
      </c>
      <c r="G359" s="2"/>
      <c r="H359" s="72"/>
      <c r="I359" s="2"/>
      <c r="J359" s="2"/>
      <c r="K359" s="2"/>
      <c r="L359" s="19" t="str">
        <f>IF(OR(I359="",J359="",K359=""),"",VLOOKUP(I359,计分标准!$A$23:$C$31,3,0)*INDEX(计分标准!$B$35:$I$42,MATCH(工作量统计!J359,计分标准!$A$35:$A$42,0),MATCH(工作量统计!K359,计分标准!$B$34:$I$34,0))/100)</f>
        <v/>
      </c>
      <c r="M359" s="2"/>
      <c r="N359" s="2"/>
      <c r="O359" s="17" t="str">
        <f t="shared" si="31"/>
        <v/>
      </c>
      <c r="P359" s="17" t="str">
        <f t="shared" si="32"/>
        <v/>
      </c>
      <c r="Q359" s="59"/>
      <c r="R359" s="59"/>
      <c r="S359" s="72"/>
      <c r="T359" s="59"/>
      <c r="U359" s="59"/>
      <c r="V359" s="17" t="str">
        <f>IF(U359="","",VLOOKUP(U359,计分标准!$A$47:$C$55,3,0))</f>
        <v/>
      </c>
      <c r="W359" s="2"/>
      <c r="X359" s="2"/>
      <c r="Y359" s="72"/>
      <c r="Z359" s="2"/>
      <c r="AA359" s="2"/>
      <c r="AB359" s="2"/>
      <c r="AC359" s="78"/>
      <c r="AD359" s="78"/>
      <c r="AE359" s="44"/>
      <c r="AF359" s="17" t="str">
        <f>IF(OR(Z359="",AA359="",AB359=""),"",VLOOKUP(Z359,计分标准!$A$70:$B$73,2,0)*VLOOKUP(AA359,计分标准!$A$58:$C$61,3,0)*AB359/10)</f>
        <v/>
      </c>
      <c r="AG359" s="17" t="str">
        <f>IF(AC359="",AF359,VLOOKUP(AC359,计分标准!$A$64:$B$67,2,0)*AF359)</f>
        <v/>
      </c>
      <c r="AH359" s="17" t="str">
        <f t="shared" si="33"/>
        <v/>
      </c>
      <c r="AI359" s="2"/>
      <c r="AJ359" s="72"/>
      <c r="AK359" s="72"/>
      <c r="AL359" s="2"/>
      <c r="AM359" s="17" t="str">
        <f t="shared" si="34"/>
        <v/>
      </c>
      <c r="AN359" s="2"/>
      <c r="AO359" s="72"/>
      <c r="AP359" s="2"/>
      <c r="AQ359" s="2"/>
      <c r="AR359" s="17" t="str">
        <f t="shared" si="35"/>
        <v/>
      </c>
      <c r="AS359" s="2"/>
      <c r="AT359" s="72"/>
      <c r="AU359" s="2"/>
      <c r="AV359" s="2"/>
      <c r="AW359" s="2"/>
      <c r="AX359" s="19" t="str">
        <f>IF(OR(AU359="",AV359=""),"",INDEX(计分标准!$C$77:$E$81,MATCH(工作量统计!AU359,计分标准!$A$77:$A$81,0),MATCH(工作量统计!AV359,计分标准!$C$76:$E$76,0)))</f>
        <v/>
      </c>
      <c r="AY359" s="79" t="str">
        <f>IF(AW359="",AX359,AX359*INDEX(计分标准!$C$97:$I$101,MATCH(AU359,计分标准!$A$97:$A$101,0),MATCH(AW359,计分标准!$C$96:$I$96,0)))</f>
        <v/>
      </c>
      <c r="AZ359" s="17" t="str">
        <f t="shared" si="36"/>
        <v/>
      </c>
      <c r="BA359" s="38"/>
    </row>
    <row r="360" spans="1:53" s="4" customFormat="1" ht="21" customHeight="1">
      <c r="A360" s="2"/>
      <c r="B360" s="5"/>
      <c r="C360" s="2"/>
      <c r="D360" s="2"/>
      <c r="E360" s="2"/>
      <c r="F360" s="18" t="str">
        <f>IF(OR(D360="",E360=""),"",VLOOKUP(D360,计分标准!$A$2:$C$10,3,0)*VLOOKUP(E360,计分标准!$A$13:$C$19,3,0))</f>
        <v/>
      </c>
      <c r="G360" s="2"/>
      <c r="H360" s="72"/>
      <c r="I360" s="2"/>
      <c r="J360" s="2"/>
      <c r="K360" s="2"/>
      <c r="L360" s="19" t="str">
        <f>IF(OR(I360="",J360="",K360=""),"",VLOOKUP(I360,计分标准!$A$23:$C$31,3,0)*INDEX(计分标准!$B$35:$I$42,MATCH(工作量统计!J360,计分标准!$A$35:$A$42,0),MATCH(工作量统计!K360,计分标准!$B$34:$I$34,0))/100)</f>
        <v/>
      </c>
      <c r="M360" s="2"/>
      <c r="N360" s="2"/>
      <c r="O360" s="17" t="str">
        <f t="shared" si="31"/>
        <v/>
      </c>
      <c r="P360" s="17" t="str">
        <f t="shared" si="32"/>
        <v/>
      </c>
      <c r="Q360" s="59"/>
      <c r="R360" s="59"/>
      <c r="S360" s="72"/>
      <c r="T360" s="59"/>
      <c r="U360" s="59"/>
      <c r="V360" s="17" t="str">
        <f>IF(U360="","",VLOOKUP(U360,计分标准!$A$47:$C$55,3,0))</f>
        <v/>
      </c>
      <c r="W360" s="2"/>
      <c r="X360" s="2"/>
      <c r="Y360" s="72"/>
      <c r="Z360" s="2"/>
      <c r="AA360" s="2"/>
      <c r="AB360" s="2"/>
      <c r="AC360" s="78"/>
      <c r="AD360" s="78"/>
      <c r="AE360" s="44"/>
      <c r="AF360" s="17" t="str">
        <f>IF(OR(Z360="",AA360="",AB360=""),"",VLOOKUP(Z360,计分标准!$A$70:$B$73,2,0)*VLOOKUP(AA360,计分标准!$A$58:$C$61,3,0)*AB360/10)</f>
        <v/>
      </c>
      <c r="AG360" s="17" t="str">
        <f>IF(AC360="",AF360,VLOOKUP(AC360,计分标准!$A$64:$B$67,2,0)*AF360)</f>
        <v/>
      </c>
      <c r="AH360" s="17" t="str">
        <f t="shared" si="33"/>
        <v/>
      </c>
      <c r="AI360" s="2"/>
      <c r="AJ360" s="72"/>
      <c r="AK360" s="72"/>
      <c r="AL360" s="2"/>
      <c r="AM360" s="17" t="str">
        <f t="shared" si="34"/>
        <v/>
      </c>
      <c r="AN360" s="2"/>
      <c r="AO360" s="72"/>
      <c r="AP360" s="2"/>
      <c r="AQ360" s="2"/>
      <c r="AR360" s="17" t="str">
        <f t="shared" si="35"/>
        <v/>
      </c>
      <c r="AS360" s="2"/>
      <c r="AT360" s="72"/>
      <c r="AU360" s="2"/>
      <c r="AV360" s="2"/>
      <c r="AW360" s="2"/>
      <c r="AX360" s="19" t="str">
        <f>IF(OR(AU360="",AV360=""),"",INDEX(计分标准!$C$77:$E$81,MATCH(工作量统计!AU360,计分标准!$A$77:$A$81,0),MATCH(工作量统计!AV360,计分标准!$C$76:$E$76,0)))</f>
        <v/>
      </c>
      <c r="AY360" s="79" t="str">
        <f>IF(AW360="",AX360,AX360*INDEX(计分标准!$C$97:$I$101,MATCH(AU360,计分标准!$A$97:$A$101,0),MATCH(AW360,计分标准!$C$96:$I$96,0)))</f>
        <v/>
      </c>
      <c r="AZ360" s="17" t="str">
        <f t="shared" si="36"/>
        <v/>
      </c>
      <c r="BA360" s="38"/>
    </row>
    <row r="361" spans="1:53" s="4" customFormat="1" ht="21" customHeight="1">
      <c r="A361" s="2"/>
      <c r="B361" s="5"/>
      <c r="C361" s="2"/>
      <c r="D361" s="2"/>
      <c r="E361" s="2"/>
      <c r="F361" s="18" t="str">
        <f>IF(OR(D361="",E361=""),"",VLOOKUP(D361,计分标准!$A$2:$C$10,3,0)*VLOOKUP(E361,计分标准!$A$13:$C$19,3,0))</f>
        <v/>
      </c>
      <c r="G361" s="2"/>
      <c r="H361" s="72"/>
      <c r="I361" s="2"/>
      <c r="J361" s="2"/>
      <c r="K361" s="2"/>
      <c r="L361" s="19" t="str">
        <f>IF(OR(I361="",J361="",K361=""),"",VLOOKUP(I361,计分标准!$A$23:$C$31,3,0)*INDEX(计分标准!$B$35:$I$42,MATCH(工作量统计!J361,计分标准!$A$35:$A$42,0),MATCH(工作量统计!K361,计分标准!$B$34:$I$34,0))/100)</f>
        <v/>
      </c>
      <c r="M361" s="2"/>
      <c r="N361" s="2"/>
      <c r="O361" s="17" t="str">
        <f t="shared" si="31"/>
        <v/>
      </c>
      <c r="P361" s="17" t="str">
        <f t="shared" si="32"/>
        <v/>
      </c>
      <c r="Q361" s="59"/>
      <c r="R361" s="59"/>
      <c r="S361" s="72"/>
      <c r="T361" s="59"/>
      <c r="U361" s="59"/>
      <c r="V361" s="17" t="str">
        <f>IF(U361="","",VLOOKUP(U361,计分标准!$A$47:$C$55,3,0))</f>
        <v/>
      </c>
      <c r="W361" s="2"/>
      <c r="X361" s="2"/>
      <c r="Y361" s="72"/>
      <c r="Z361" s="2"/>
      <c r="AA361" s="2"/>
      <c r="AB361" s="2"/>
      <c r="AC361" s="78"/>
      <c r="AD361" s="78"/>
      <c r="AE361" s="44"/>
      <c r="AF361" s="17" t="str">
        <f>IF(OR(Z361="",AA361="",AB361=""),"",VLOOKUP(Z361,计分标准!$A$70:$B$73,2,0)*VLOOKUP(AA361,计分标准!$A$58:$C$61,3,0)*AB361/10)</f>
        <v/>
      </c>
      <c r="AG361" s="17" t="str">
        <f>IF(AC361="",AF361,VLOOKUP(AC361,计分标准!$A$64:$B$67,2,0)*AF361)</f>
        <v/>
      </c>
      <c r="AH361" s="17" t="str">
        <f t="shared" si="33"/>
        <v/>
      </c>
      <c r="AI361" s="2"/>
      <c r="AJ361" s="72"/>
      <c r="AK361" s="72"/>
      <c r="AL361" s="2"/>
      <c r="AM361" s="17" t="str">
        <f t="shared" si="34"/>
        <v/>
      </c>
      <c r="AN361" s="2"/>
      <c r="AO361" s="72"/>
      <c r="AP361" s="2"/>
      <c r="AQ361" s="2"/>
      <c r="AR361" s="17" t="str">
        <f t="shared" si="35"/>
        <v/>
      </c>
      <c r="AS361" s="2"/>
      <c r="AT361" s="72"/>
      <c r="AU361" s="2"/>
      <c r="AV361" s="2"/>
      <c r="AW361" s="2"/>
      <c r="AX361" s="19" t="str">
        <f>IF(OR(AU361="",AV361=""),"",INDEX(计分标准!$C$77:$E$81,MATCH(工作量统计!AU361,计分标准!$A$77:$A$81,0),MATCH(工作量统计!AV361,计分标准!$C$76:$E$76,0)))</f>
        <v/>
      </c>
      <c r="AY361" s="79" t="str">
        <f>IF(AW361="",AX361,AX361*INDEX(计分标准!$C$97:$I$101,MATCH(AU361,计分标准!$A$97:$A$101,0),MATCH(AW361,计分标准!$C$96:$I$96,0)))</f>
        <v/>
      </c>
      <c r="AZ361" s="17" t="str">
        <f t="shared" si="36"/>
        <v/>
      </c>
      <c r="BA361" s="38"/>
    </row>
    <row r="362" spans="1:53" s="4" customFormat="1" ht="21" customHeight="1">
      <c r="A362" s="2"/>
      <c r="B362" s="5"/>
      <c r="C362" s="2"/>
      <c r="D362" s="2"/>
      <c r="E362" s="2"/>
      <c r="F362" s="18" t="str">
        <f>IF(OR(D362="",E362=""),"",VLOOKUP(D362,计分标准!$A$2:$C$10,3,0)*VLOOKUP(E362,计分标准!$A$13:$C$19,3,0))</f>
        <v/>
      </c>
      <c r="G362" s="2"/>
      <c r="H362" s="72"/>
      <c r="I362" s="2"/>
      <c r="J362" s="2"/>
      <c r="K362" s="2"/>
      <c r="L362" s="19" t="str">
        <f>IF(OR(I362="",J362="",K362=""),"",VLOOKUP(I362,计分标准!$A$23:$C$31,3,0)*INDEX(计分标准!$B$35:$I$42,MATCH(工作量统计!J362,计分标准!$A$35:$A$42,0),MATCH(工作量统计!K362,计分标准!$B$34:$I$34,0))/100)</f>
        <v/>
      </c>
      <c r="M362" s="2"/>
      <c r="N362" s="2"/>
      <c r="O362" s="17" t="str">
        <f t="shared" si="31"/>
        <v/>
      </c>
      <c r="P362" s="17" t="str">
        <f t="shared" si="32"/>
        <v/>
      </c>
      <c r="Q362" s="59"/>
      <c r="R362" s="59"/>
      <c r="S362" s="72"/>
      <c r="T362" s="59"/>
      <c r="U362" s="59"/>
      <c r="V362" s="17" t="str">
        <f>IF(U362="","",VLOOKUP(U362,计分标准!$A$47:$C$55,3,0))</f>
        <v/>
      </c>
      <c r="W362" s="2"/>
      <c r="X362" s="2"/>
      <c r="Y362" s="72"/>
      <c r="Z362" s="2"/>
      <c r="AA362" s="2"/>
      <c r="AB362" s="2"/>
      <c r="AC362" s="78"/>
      <c r="AD362" s="78"/>
      <c r="AE362" s="44"/>
      <c r="AF362" s="17" t="str">
        <f>IF(OR(Z362="",AA362="",AB362=""),"",VLOOKUP(Z362,计分标准!$A$70:$B$73,2,0)*VLOOKUP(AA362,计分标准!$A$58:$C$61,3,0)*AB362/10)</f>
        <v/>
      </c>
      <c r="AG362" s="17" t="str">
        <f>IF(AC362="",AF362,VLOOKUP(AC362,计分标准!$A$64:$B$67,2,0)*AF362)</f>
        <v/>
      </c>
      <c r="AH362" s="17" t="str">
        <f t="shared" si="33"/>
        <v/>
      </c>
      <c r="AI362" s="2"/>
      <c r="AJ362" s="72"/>
      <c r="AK362" s="72"/>
      <c r="AL362" s="2"/>
      <c r="AM362" s="17" t="str">
        <f t="shared" si="34"/>
        <v/>
      </c>
      <c r="AN362" s="2"/>
      <c r="AO362" s="72"/>
      <c r="AP362" s="2"/>
      <c r="AQ362" s="2"/>
      <c r="AR362" s="17" t="str">
        <f t="shared" si="35"/>
        <v/>
      </c>
      <c r="AS362" s="2"/>
      <c r="AT362" s="72"/>
      <c r="AU362" s="2"/>
      <c r="AV362" s="2"/>
      <c r="AW362" s="2"/>
      <c r="AX362" s="19" t="str">
        <f>IF(OR(AU362="",AV362=""),"",INDEX(计分标准!$C$77:$E$81,MATCH(工作量统计!AU362,计分标准!$A$77:$A$81,0),MATCH(工作量统计!AV362,计分标准!$C$76:$E$76,0)))</f>
        <v/>
      </c>
      <c r="AY362" s="79" t="str">
        <f>IF(AW362="",AX362,AX362*INDEX(计分标准!$C$97:$I$101,MATCH(AU362,计分标准!$A$97:$A$101,0),MATCH(AW362,计分标准!$C$96:$I$96,0)))</f>
        <v/>
      </c>
      <c r="AZ362" s="17" t="str">
        <f t="shared" si="36"/>
        <v/>
      </c>
      <c r="BA362" s="38"/>
    </row>
    <row r="363" spans="1:53" s="4" customFormat="1" ht="21" customHeight="1">
      <c r="A363" s="2"/>
      <c r="B363" s="5"/>
      <c r="C363" s="2"/>
      <c r="D363" s="2"/>
      <c r="E363" s="2"/>
      <c r="F363" s="18" t="str">
        <f>IF(OR(D363="",E363=""),"",VLOOKUP(D363,计分标准!$A$2:$C$10,3,0)*VLOOKUP(E363,计分标准!$A$13:$C$19,3,0))</f>
        <v/>
      </c>
      <c r="G363" s="2"/>
      <c r="H363" s="72"/>
      <c r="I363" s="2"/>
      <c r="J363" s="2"/>
      <c r="K363" s="2"/>
      <c r="L363" s="19" t="str">
        <f>IF(OR(I363="",J363="",K363=""),"",VLOOKUP(I363,计分标准!$A$23:$C$31,3,0)*INDEX(计分标准!$B$35:$I$42,MATCH(工作量统计!J363,计分标准!$A$35:$A$42,0),MATCH(工作量统计!K363,计分标准!$B$34:$I$34,0))/100)</f>
        <v/>
      </c>
      <c r="M363" s="2"/>
      <c r="N363" s="2"/>
      <c r="O363" s="17" t="str">
        <f t="shared" si="31"/>
        <v/>
      </c>
      <c r="P363" s="17" t="str">
        <f t="shared" si="32"/>
        <v/>
      </c>
      <c r="Q363" s="59"/>
      <c r="R363" s="59"/>
      <c r="S363" s="72"/>
      <c r="T363" s="59"/>
      <c r="U363" s="59"/>
      <c r="V363" s="17" t="str">
        <f>IF(U363="","",VLOOKUP(U363,计分标准!$A$47:$C$55,3,0))</f>
        <v/>
      </c>
      <c r="W363" s="2"/>
      <c r="X363" s="2"/>
      <c r="Y363" s="72"/>
      <c r="Z363" s="2"/>
      <c r="AA363" s="2"/>
      <c r="AB363" s="2"/>
      <c r="AC363" s="78"/>
      <c r="AD363" s="78"/>
      <c r="AE363" s="44"/>
      <c r="AF363" s="17" t="str">
        <f>IF(OR(Z363="",AA363="",AB363=""),"",VLOOKUP(Z363,计分标准!$A$70:$B$73,2,0)*VLOOKUP(AA363,计分标准!$A$58:$C$61,3,0)*AB363/10)</f>
        <v/>
      </c>
      <c r="AG363" s="17" t="str">
        <f>IF(AC363="",AF363,VLOOKUP(AC363,计分标准!$A$64:$B$67,2,0)*AF363)</f>
        <v/>
      </c>
      <c r="AH363" s="17" t="str">
        <f t="shared" si="33"/>
        <v/>
      </c>
      <c r="AI363" s="2"/>
      <c r="AJ363" s="72"/>
      <c r="AK363" s="72"/>
      <c r="AL363" s="2"/>
      <c r="AM363" s="17" t="str">
        <f t="shared" si="34"/>
        <v/>
      </c>
      <c r="AN363" s="2"/>
      <c r="AO363" s="72"/>
      <c r="AP363" s="2"/>
      <c r="AQ363" s="2"/>
      <c r="AR363" s="17" t="str">
        <f t="shared" si="35"/>
        <v/>
      </c>
      <c r="AS363" s="2"/>
      <c r="AT363" s="72"/>
      <c r="AU363" s="2"/>
      <c r="AV363" s="2"/>
      <c r="AW363" s="2"/>
      <c r="AX363" s="19" t="str">
        <f>IF(OR(AU363="",AV363=""),"",INDEX(计分标准!$C$77:$E$81,MATCH(工作量统计!AU363,计分标准!$A$77:$A$81,0),MATCH(工作量统计!AV363,计分标准!$C$76:$E$76,0)))</f>
        <v/>
      </c>
      <c r="AY363" s="79" t="str">
        <f>IF(AW363="",AX363,AX363*INDEX(计分标准!$C$97:$I$101,MATCH(AU363,计分标准!$A$97:$A$101,0),MATCH(AW363,计分标准!$C$96:$I$96,0)))</f>
        <v/>
      </c>
      <c r="AZ363" s="17" t="str">
        <f t="shared" si="36"/>
        <v/>
      </c>
      <c r="BA363" s="38"/>
    </row>
    <row r="364" spans="1:53" s="4" customFormat="1" ht="21" customHeight="1">
      <c r="A364" s="2"/>
      <c r="B364" s="5"/>
      <c r="C364" s="2"/>
      <c r="D364" s="2"/>
      <c r="E364" s="2"/>
      <c r="F364" s="18" t="str">
        <f>IF(OR(D364="",E364=""),"",VLOOKUP(D364,计分标准!$A$2:$C$10,3,0)*VLOOKUP(E364,计分标准!$A$13:$C$19,3,0))</f>
        <v/>
      </c>
      <c r="G364" s="2"/>
      <c r="H364" s="72"/>
      <c r="I364" s="2"/>
      <c r="J364" s="2"/>
      <c r="K364" s="2"/>
      <c r="L364" s="19" t="str">
        <f>IF(OR(I364="",J364="",K364=""),"",VLOOKUP(I364,计分标准!$A$23:$C$31,3,0)*INDEX(计分标准!$B$35:$I$42,MATCH(工作量统计!J364,计分标准!$A$35:$A$42,0),MATCH(工作量统计!K364,计分标准!$B$34:$I$34,0))/100)</f>
        <v/>
      </c>
      <c r="M364" s="2"/>
      <c r="N364" s="2"/>
      <c r="O364" s="17" t="str">
        <f t="shared" si="31"/>
        <v/>
      </c>
      <c r="P364" s="17" t="str">
        <f t="shared" si="32"/>
        <v/>
      </c>
      <c r="Q364" s="59"/>
      <c r="R364" s="59"/>
      <c r="S364" s="72"/>
      <c r="T364" s="59"/>
      <c r="U364" s="59"/>
      <c r="V364" s="17" t="str">
        <f>IF(U364="","",VLOOKUP(U364,计分标准!$A$47:$C$55,3,0))</f>
        <v/>
      </c>
      <c r="W364" s="2"/>
      <c r="X364" s="2"/>
      <c r="Y364" s="72"/>
      <c r="Z364" s="2"/>
      <c r="AA364" s="2"/>
      <c r="AB364" s="2"/>
      <c r="AC364" s="78"/>
      <c r="AD364" s="78"/>
      <c r="AE364" s="44"/>
      <c r="AF364" s="17" t="str">
        <f>IF(OR(Z364="",AA364="",AB364=""),"",VLOOKUP(Z364,计分标准!$A$70:$B$73,2,0)*VLOOKUP(AA364,计分标准!$A$58:$C$61,3,0)*AB364/10)</f>
        <v/>
      </c>
      <c r="AG364" s="17" t="str">
        <f>IF(AC364="",AF364,VLOOKUP(AC364,计分标准!$A$64:$B$67,2,0)*AF364)</f>
        <v/>
      </c>
      <c r="AH364" s="17" t="str">
        <f t="shared" si="33"/>
        <v/>
      </c>
      <c r="AI364" s="2"/>
      <c r="AJ364" s="72"/>
      <c r="AK364" s="72"/>
      <c r="AL364" s="2"/>
      <c r="AM364" s="17" t="str">
        <f t="shared" si="34"/>
        <v/>
      </c>
      <c r="AN364" s="2"/>
      <c r="AO364" s="72"/>
      <c r="AP364" s="2"/>
      <c r="AQ364" s="2"/>
      <c r="AR364" s="17" t="str">
        <f t="shared" si="35"/>
        <v/>
      </c>
      <c r="AS364" s="2"/>
      <c r="AT364" s="72"/>
      <c r="AU364" s="2"/>
      <c r="AV364" s="2"/>
      <c r="AW364" s="2"/>
      <c r="AX364" s="19" t="str">
        <f>IF(OR(AU364="",AV364=""),"",INDEX(计分标准!$C$77:$E$81,MATCH(工作量统计!AU364,计分标准!$A$77:$A$81,0),MATCH(工作量统计!AV364,计分标准!$C$76:$E$76,0)))</f>
        <v/>
      </c>
      <c r="AY364" s="79" t="str">
        <f>IF(AW364="",AX364,AX364*INDEX(计分标准!$C$97:$I$101,MATCH(AU364,计分标准!$A$97:$A$101,0),MATCH(AW364,计分标准!$C$96:$I$96,0)))</f>
        <v/>
      </c>
      <c r="AZ364" s="17" t="str">
        <f t="shared" si="36"/>
        <v/>
      </c>
      <c r="BA364" s="38"/>
    </row>
    <row r="365" spans="1:53" s="4" customFormat="1" ht="21" customHeight="1">
      <c r="A365" s="2"/>
      <c r="B365" s="5"/>
      <c r="C365" s="2"/>
      <c r="D365" s="2"/>
      <c r="E365" s="2"/>
      <c r="F365" s="18" t="str">
        <f>IF(OR(D365="",E365=""),"",VLOOKUP(D365,计分标准!$A$2:$C$10,3,0)*VLOOKUP(E365,计分标准!$A$13:$C$19,3,0))</f>
        <v/>
      </c>
      <c r="G365" s="2"/>
      <c r="H365" s="72"/>
      <c r="I365" s="2"/>
      <c r="J365" s="2"/>
      <c r="K365" s="2"/>
      <c r="L365" s="19" t="str">
        <f>IF(OR(I365="",J365="",K365=""),"",VLOOKUP(I365,计分标准!$A$23:$C$31,3,0)*INDEX(计分标准!$B$35:$I$42,MATCH(工作量统计!J365,计分标准!$A$35:$A$42,0),MATCH(工作量统计!K365,计分标准!$B$34:$I$34,0))/100)</f>
        <v/>
      </c>
      <c r="M365" s="2"/>
      <c r="N365" s="2"/>
      <c r="O365" s="17" t="str">
        <f t="shared" si="31"/>
        <v/>
      </c>
      <c r="P365" s="17" t="str">
        <f t="shared" si="32"/>
        <v/>
      </c>
      <c r="Q365" s="59"/>
      <c r="R365" s="59"/>
      <c r="S365" s="72"/>
      <c r="T365" s="59"/>
      <c r="U365" s="59"/>
      <c r="V365" s="17" t="str">
        <f>IF(U365="","",VLOOKUP(U365,计分标准!$A$47:$C$55,3,0))</f>
        <v/>
      </c>
      <c r="W365" s="2"/>
      <c r="X365" s="2"/>
      <c r="Y365" s="72"/>
      <c r="Z365" s="2"/>
      <c r="AA365" s="2"/>
      <c r="AB365" s="2"/>
      <c r="AC365" s="78"/>
      <c r="AD365" s="78"/>
      <c r="AE365" s="44"/>
      <c r="AF365" s="17" t="str">
        <f>IF(OR(Z365="",AA365="",AB365=""),"",VLOOKUP(Z365,计分标准!$A$70:$B$73,2,0)*VLOOKUP(AA365,计分标准!$A$58:$C$61,3,0)*AB365/10)</f>
        <v/>
      </c>
      <c r="AG365" s="17" t="str">
        <f>IF(AC365="",AF365,VLOOKUP(AC365,计分标准!$A$64:$B$67,2,0)*AF365)</f>
        <v/>
      </c>
      <c r="AH365" s="17" t="str">
        <f t="shared" si="33"/>
        <v/>
      </c>
      <c r="AI365" s="2"/>
      <c r="AJ365" s="72"/>
      <c r="AK365" s="72"/>
      <c r="AL365" s="2"/>
      <c r="AM365" s="17" t="str">
        <f t="shared" si="34"/>
        <v/>
      </c>
      <c r="AN365" s="2"/>
      <c r="AO365" s="72"/>
      <c r="AP365" s="2"/>
      <c r="AQ365" s="2"/>
      <c r="AR365" s="17" t="str">
        <f t="shared" si="35"/>
        <v/>
      </c>
      <c r="AS365" s="2"/>
      <c r="AT365" s="72"/>
      <c r="AU365" s="2"/>
      <c r="AV365" s="2"/>
      <c r="AW365" s="2"/>
      <c r="AX365" s="19" t="str">
        <f>IF(OR(AU365="",AV365=""),"",INDEX(计分标准!$C$77:$E$81,MATCH(工作量统计!AU365,计分标准!$A$77:$A$81,0),MATCH(工作量统计!AV365,计分标准!$C$76:$E$76,0)))</f>
        <v/>
      </c>
      <c r="AY365" s="79" t="str">
        <f>IF(AW365="",AX365,AX365*INDEX(计分标准!$C$97:$I$101,MATCH(AU365,计分标准!$A$97:$A$101,0),MATCH(AW365,计分标准!$C$96:$I$96,0)))</f>
        <v/>
      </c>
      <c r="AZ365" s="17" t="str">
        <f t="shared" si="36"/>
        <v/>
      </c>
      <c r="BA365" s="38"/>
    </row>
    <row r="366" spans="1:53" s="4" customFormat="1" ht="21" customHeight="1">
      <c r="A366" s="2"/>
      <c r="B366" s="5"/>
      <c r="C366" s="2"/>
      <c r="D366" s="2"/>
      <c r="E366" s="2"/>
      <c r="F366" s="18" t="str">
        <f>IF(OR(D366="",E366=""),"",VLOOKUP(D366,计分标准!$A$2:$C$10,3,0)*VLOOKUP(E366,计分标准!$A$13:$C$19,3,0))</f>
        <v/>
      </c>
      <c r="G366" s="2"/>
      <c r="H366" s="72"/>
      <c r="I366" s="2"/>
      <c r="J366" s="2"/>
      <c r="K366" s="2"/>
      <c r="L366" s="19" t="str">
        <f>IF(OR(I366="",J366="",K366=""),"",VLOOKUP(I366,计分标准!$A$23:$C$31,3,0)*INDEX(计分标准!$B$35:$I$42,MATCH(工作量统计!J366,计分标准!$A$35:$A$42,0),MATCH(工作量统计!K366,计分标准!$B$34:$I$34,0))/100)</f>
        <v/>
      </c>
      <c r="M366" s="2"/>
      <c r="N366" s="2"/>
      <c r="O366" s="17" t="str">
        <f t="shared" si="31"/>
        <v/>
      </c>
      <c r="P366" s="17" t="str">
        <f t="shared" si="32"/>
        <v/>
      </c>
      <c r="Q366" s="59"/>
      <c r="R366" s="59"/>
      <c r="S366" s="72"/>
      <c r="T366" s="59"/>
      <c r="U366" s="59"/>
      <c r="V366" s="17" t="str">
        <f>IF(U366="","",VLOOKUP(U366,计分标准!$A$47:$C$55,3,0))</f>
        <v/>
      </c>
      <c r="W366" s="2"/>
      <c r="X366" s="2"/>
      <c r="Y366" s="72"/>
      <c r="Z366" s="2"/>
      <c r="AA366" s="2"/>
      <c r="AB366" s="2"/>
      <c r="AC366" s="78"/>
      <c r="AD366" s="78"/>
      <c r="AE366" s="44"/>
      <c r="AF366" s="17" t="str">
        <f>IF(OR(Z366="",AA366="",AB366=""),"",VLOOKUP(Z366,计分标准!$A$70:$B$73,2,0)*VLOOKUP(AA366,计分标准!$A$58:$C$61,3,0)*AB366/10)</f>
        <v/>
      </c>
      <c r="AG366" s="17" t="str">
        <f>IF(AC366="",AF366,VLOOKUP(AC366,计分标准!$A$64:$B$67,2,0)*AF366)</f>
        <v/>
      </c>
      <c r="AH366" s="17" t="str">
        <f t="shared" si="33"/>
        <v/>
      </c>
      <c r="AI366" s="2"/>
      <c r="AJ366" s="72"/>
      <c r="AK366" s="72"/>
      <c r="AL366" s="2"/>
      <c r="AM366" s="17" t="str">
        <f t="shared" si="34"/>
        <v/>
      </c>
      <c r="AN366" s="2"/>
      <c r="AO366" s="72"/>
      <c r="AP366" s="2"/>
      <c r="AQ366" s="2"/>
      <c r="AR366" s="17" t="str">
        <f t="shared" si="35"/>
        <v/>
      </c>
      <c r="AS366" s="2"/>
      <c r="AT366" s="72"/>
      <c r="AU366" s="2"/>
      <c r="AV366" s="2"/>
      <c r="AW366" s="2"/>
      <c r="AX366" s="19" t="str">
        <f>IF(OR(AU366="",AV366=""),"",INDEX(计分标准!$C$77:$E$81,MATCH(工作量统计!AU366,计分标准!$A$77:$A$81,0),MATCH(工作量统计!AV366,计分标准!$C$76:$E$76,0)))</f>
        <v/>
      </c>
      <c r="AY366" s="79" t="str">
        <f>IF(AW366="",AX366,AX366*INDEX(计分标准!$C$97:$I$101,MATCH(AU366,计分标准!$A$97:$A$101,0),MATCH(AW366,计分标准!$C$96:$I$96,0)))</f>
        <v/>
      </c>
      <c r="AZ366" s="17" t="str">
        <f t="shared" si="36"/>
        <v/>
      </c>
      <c r="BA366" s="38"/>
    </row>
    <row r="367" spans="1:53" s="4" customFormat="1" ht="21" customHeight="1">
      <c r="A367" s="2"/>
      <c r="B367" s="5"/>
      <c r="C367" s="2"/>
      <c r="D367" s="2"/>
      <c r="E367" s="2"/>
      <c r="F367" s="18" t="str">
        <f>IF(OR(D367="",E367=""),"",VLOOKUP(D367,计分标准!$A$2:$C$10,3,0)*VLOOKUP(E367,计分标准!$A$13:$C$19,3,0))</f>
        <v/>
      </c>
      <c r="G367" s="2"/>
      <c r="H367" s="72"/>
      <c r="I367" s="2"/>
      <c r="J367" s="2"/>
      <c r="K367" s="2"/>
      <c r="L367" s="19" t="str">
        <f>IF(OR(I367="",J367="",K367=""),"",VLOOKUP(I367,计分标准!$A$23:$C$31,3,0)*INDEX(计分标准!$B$35:$I$42,MATCH(工作量统计!J367,计分标准!$A$35:$A$42,0),MATCH(工作量统计!K367,计分标准!$B$34:$I$34,0))/100)</f>
        <v/>
      </c>
      <c r="M367" s="2"/>
      <c r="N367" s="2"/>
      <c r="O367" s="17" t="str">
        <f t="shared" si="31"/>
        <v/>
      </c>
      <c r="P367" s="17" t="str">
        <f t="shared" si="32"/>
        <v/>
      </c>
      <c r="Q367" s="59"/>
      <c r="R367" s="59"/>
      <c r="S367" s="72"/>
      <c r="T367" s="59"/>
      <c r="U367" s="59"/>
      <c r="V367" s="17" t="str">
        <f>IF(U367="","",VLOOKUP(U367,计分标准!$A$47:$C$55,3,0))</f>
        <v/>
      </c>
      <c r="W367" s="2"/>
      <c r="X367" s="2"/>
      <c r="Y367" s="72"/>
      <c r="Z367" s="2"/>
      <c r="AA367" s="2"/>
      <c r="AB367" s="2"/>
      <c r="AC367" s="78"/>
      <c r="AD367" s="78"/>
      <c r="AE367" s="44"/>
      <c r="AF367" s="17" t="str">
        <f>IF(OR(Z367="",AA367="",AB367=""),"",VLOOKUP(Z367,计分标准!$A$70:$B$73,2,0)*VLOOKUP(AA367,计分标准!$A$58:$C$61,3,0)*AB367/10)</f>
        <v/>
      </c>
      <c r="AG367" s="17" t="str">
        <f>IF(AC367="",AF367,VLOOKUP(AC367,计分标准!$A$64:$B$67,2,0)*AF367)</f>
        <v/>
      </c>
      <c r="AH367" s="17" t="str">
        <f t="shared" si="33"/>
        <v/>
      </c>
      <c r="AI367" s="2"/>
      <c r="AJ367" s="72"/>
      <c r="AK367" s="72"/>
      <c r="AL367" s="2"/>
      <c r="AM367" s="17" t="str">
        <f t="shared" si="34"/>
        <v/>
      </c>
      <c r="AN367" s="2"/>
      <c r="AO367" s="72"/>
      <c r="AP367" s="2"/>
      <c r="AQ367" s="2"/>
      <c r="AR367" s="17" t="str">
        <f t="shared" si="35"/>
        <v/>
      </c>
      <c r="AS367" s="2"/>
      <c r="AT367" s="72"/>
      <c r="AU367" s="2"/>
      <c r="AV367" s="2"/>
      <c r="AW367" s="2"/>
      <c r="AX367" s="19" t="str">
        <f>IF(OR(AU367="",AV367=""),"",INDEX(计分标准!$C$77:$E$81,MATCH(工作量统计!AU367,计分标准!$A$77:$A$81,0),MATCH(工作量统计!AV367,计分标准!$C$76:$E$76,0)))</f>
        <v/>
      </c>
      <c r="AY367" s="79" t="str">
        <f>IF(AW367="",AX367,AX367*INDEX(计分标准!$C$97:$I$101,MATCH(AU367,计分标准!$A$97:$A$101,0),MATCH(AW367,计分标准!$C$96:$I$96,0)))</f>
        <v/>
      </c>
      <c r="AZ367" s="17" t="str">
        <f t="shared" si="36"/>
        <v/>
      </c>
      <c r="BA367" s="38"/>
    </row>
    <row r="368" spans="1:53" s="4" customFormat="1" ht="21" customHeight="1">
      <c r="A368" s="2"/>
      <c r="B368" s="5"/>
      <c r="C368" s="2"/>
      <c r="D368" s="2"/>
      <c r="E368" s="2"/>
      <c r="F368" s="18" t="str">
        <f>IF(OR(D368="",E368=""),"",VLOOKUP(D368,计分标准!$A$2:$C$10,3,0)*VLOOKUP(E368,计分标准!$A$13:$C$19,3,0))</f>
        <v/>
      </c>
      <c r="G368" s="2"/>
      <c r="H368" s="72"/>
      <c r="I368" s="2"/>
      <c r="J368" s="2"/>
      <c r="K368" s="2"/>
      <c r="L368" s="19" t="str">
        <f>IF(OR(I368="",J368="",K368=""),"",VLOOKUP(I368,计分标准!$A$23:$C$31,3,0)*INDEX(计分标准!$B$35:$I$42,MATCH(工作量统计!J368,计分标准!$A$35:$A$42,0),MATCH(工作量统计!K368,计分标准!$B$34:$I$34,0))/100)</f>
        <v/>
      </c>
      <c r="M368" s="2"/>
      <c r="N368" s="2"/>
      <c r="O368" s="17" t="str">
        <f t="shared" si="31"/>
        <v/>
      </c>
      <c r="P368" s="17" t="str">
        <f t="shared" si="32"/>
        <v/>
      </c>
      <c r="Q368" s="59"/>
      <c r="R368" s="59"/>
      <c r="S368" s="72"/>
      <c r="T368" s="59"/>
      <c r="U368" s="59"/>
      <c r="V368" s="17" t="str">
        <f>IF(U368="","",VLOOKUP(U368,计分标准!$A$47:$C$55,3,0))</f>
        <v/>
      </c>
      <c r="W368" s="2"/>
      <c r="X368" s="2"/>
      <c r="Y368" s="72"/>
      <c r="Z368" s="2"/>
      <c r="AA368" s="2"/>
      <c r="AB368" s="2"/>
      <c r="AC368" s="78"/>
      <c r="AD368" s="78"/>
      <c r="AE368" s="44"/>
      <c r="AF368" s="17" t="str">
        <f>IF(OR(Z368="",AA368="",AB368=""),"",VLOOKUP(Z368,计分标准!$A$70:$B$73,2,0)*VLOOKUP(AA368,计分标准!$A$58:$C$61,3,0)*AB368/10)</f>
        <v/>
      </c>
      <c r="AG368" s="17" t="str">
        <f>IF(AC368="",AF368,VLOOKUP(AC368,计分标准!$A$64:$B$67,2,0)*AF368)</f>
        <v/>
      </c>
      <c r="AH368" s="17" t="str">
        <f t="shared" si="33"/>
        <v/>
      </c>
      <c r="AI368" s="2"/>
      <c r="AJ368" s="72"/>
      <c r="AK368" s="72"/>
      <c r="AL368" s="2"/>
      <c r="AM368" s="17" t="str">
        <f t="shared" si="34"/>
        <v/>
      </c>
      <c r="AN368" s="2"/>
      <c r="AO368" s="72"/>
      <c r="AP368" s="2"/>
      <c r="AQ368" s="2"/>
      <c r="AR368" s="17" t="str">
        <f t="shared" si="35"/>
        <v/>
      </c>
      <c r="AS368" s="2"/>
      <c r="AT368" s="72"/>
      <c r="AU368" s="2"/>
      <c r="AV368" s="2"/>
      <c r="AW368" s="2"/>
      <c r="AX368" s="19" t="str">
        <f>IF(OR(AU368="",AV368=""),"",INDEX(计分标准!$C$77:$E$81,MATCH(工作量统计!AU368,计分标准!$A$77:$A$81,0),MATCH(工作量统计!AV368,计分标准!$C$76:$E$76,0)))</f>
        <v/>
      </c>
      <c r="AY368" s="79" t="str">
        <f>IF(AW368="",AX368,AX368*INDEX(计分标准!$C$97:$I$101,MATCH(AU368,计分标准!$A$97:$A$101,0),MATCH(AW368,计分标准!$C$96:$I$96,0)))</f>
        <v/>
      </c>
      <c r="AZ368" s="17" t="str">
        <f t="shared" si="36"/>
        <v/>
      </c>
      <c r="BA368" s="38"/>
    </row>
    <row r="369" spans="1:53" s="4" customFormat="1" ht="21" customHeight="1">
      <c r="A369" s="2"/>
      <c r="B369" s="5"/>
      <c r="C369" s="2"/>
      <c r="D369" s="2"/>
      <c r="E369" s="2"/>
      <c r="F369" s="18" t="str">
        <f>IF(OR(D369="",E369=""),"",VLOOKUP(D369,计分标准!$A$2:$C$10,3,0)*VLOOKUP(E369,计分标准!$A$13:$C$19,3,0))</f>
        <v/>
      </c>
      <c r="G369" s="2"/>
      <c r="H369" s="72"/>
      <c r="I369" s="2"/>
      <c r="J369" s="2"/>
      <c r="K369" s="2"/>
      <c r="L369" s="19" t="str">
        <f>IF(OR(I369="",J369="",K369=""),"",VLOOKUP(I369,计分标准!$A$23:$C$31,3,0)*INDEX(计分标准!$B$35:$I$42,MATCH(工作量统计!J369,计分标准!$A$35:$A$42,0),MATCH(工作量统计!K369,计分标准!$B$34:$I$34,0))/100)</f>
        <v/>
      </c>
      <c r="M369" s="2"/>
      <c r="N369" s="2"/>
      <c r="O369" s="17" t="str">
        <f t="shared" si="31"/>
        <v/>
      </c>
      <c r="P369" s="17" t="str">
        <f t="shared" si="32"/>
        <v/>
      </c>
      <c r="Q369" s="59"/>
      <c r="R369" s="59"/>
      <c r="S369" s="72"/>
      <c r="T369" s="59"/>
      <c r="U369" s="59"/>
      <c r="V369" s="17" t="str">
        <f>IF(U369="","",VLOOKUP(U369,计分标准!$A$47:$C$55,3,0))</f>
        <v/>
      </c>
      <c r="W369" s="2"/>
      <c r="X369" s="2"/>
      <c r="Y369" s="72"/>
      <c r="Z369" s="2"/>
      <c r="AA369" s="2"/>
      <c r="AB369" s="2"/>
      <c r="AC369" s="78"/>
      <c r="AD369" s="78"/>
      <c r="AE369" s="44"/>
      <c r="AF369" s="17" t="str">
        <f>IF(OR(Z369="",AA369="",AB369=""),"",VLOOKUP(Z369,计分标准!$A$70:$B$73,2,0)*VLOOKUP(AA369,计分标准!$A$58:$C$61,3,0)*AB369/10)</f>
        <v/>
      </c>
      <c r="AG369" s="17" t="str">
        <f>IF(AC369="",AF369,VLOOKUP(AC369,计分标准!$A$64:$B$67,2,0)*AF369)</f>
        <v/>
      </c>
      <c r="AH369" s="17" t="str">
        <f t="shared" si="33"/>
        <v/>
      </c>
      <c r="AI369" s="2"/>
      <c r="AJ369" s="72"/>
      <c r="AK369" s="72"/>
      <c r="AL369" s="2"/>
      <c r="AM369" s="17" t="str">
        <f t="shared" si="34"/>
        <v/>
      </c>
      <c r="AN369" s="2"/>
      <c r="AO369" s="72"/>
      <c r="AP369" s="2"/>
      <c r="AQ369" s="2"/>
      <c r="AR369" s="17" t="str">
        <f t="shared" si="35"/>
        <v/>
      </c>
      <c r="AS369" s="2"/>
      <c r="AT369" s="72"/>
      <c r="AU369" s="2"/>
      <c r="AV369" s="2"/>
      <c r="AW369" s="2"/>
      <c r="AX369" s="19" t="str">
        <f>IF(OR(AU369="",AV369=""),"",INDEX(计分标准!$C$77:$E$81,MATCH(工作量统计!AU369,计分标准!$A$77:$A$81,0),MATCH(工作量统计!AV369,计分标准!$C$76:$E$76,0)))</f>
        <v/>
      </c>
      <c r="AY369" s="79" t="str">
        <f>IF(AW369="",AX369,AX369*INDEX(计分标准!$C$97:$I$101,MATCH(AU369,计分标准!$A$97:$A$101,0),MATCH(AW369,计分标准!$C$96:$I$96,0)))</f>
        <v/>
      </c>
      <c r="AZ369" s="17" t="str">
        <f t="shared" si="36"/>
        <v/>
      </c>
      <c r="BA369" s="38"/>
    </row>
    <row r="370" spans="1:53" s="4" customFormat="1" ht="21" customHeight="1">
      <c r="A370" s="2"/>
      <c r="B370" s="5"/>
      <c r="C370" s="2"/>
      <c r="D370" s="2"/>
      <c r="E370" s="2"/>
      <c r="F370" s="18" t="str">
        <f>IF(OR(D370="",E370=""),"",VLOOKUP(D370,计分标准!$A$2:$C$10,3,0)*VLOOKUP(E370,计分标准!$A$13:$C$19,3,0))</f>
        <v/>
      </c>
      <c r="G370" s="2"/>
      <c r="H370" s="72"/>
      <c r="I370" s="2"/>
      <c r="J370" s="2"/>
      <c r="K370" s="2"/>
      <c r="L370" s="19" t="str">
        <f>IF(OR(I370="",J370="",K370=""),"",VLOOKUP(I370,计分标准!$A$23:$C$31,3,0)*INDEX(计分标准!$B$35:$I$42,MATCH(工作量统计!J370,计分标准!$A$35:$A$42,0),MATCH(工作量统计!K370,计分标准!$B$34:$I$34,0))/100)</f>
        <v/>
      </c>
      <c r="M370" s="2"/>
      <c r="N370" s="2"/>
      <c r="O370" s="17" t="str">
        <f t="shared" si="31"/>
        <v/>
      </c>
      <c r="P370" s="17" t="str">
        <f t="shared" si="32"/>
        <v/>
      </c>
      <c r="Q370" s="59"/>
      <c r="R370" s="59"/>
      <c r="S370" s="72"/>
      <c r="T370" s="59"/>
      <c r="U370" s="59"/>
      <c r="V370" s="17" t="str">
        <f>IF(U370="","",VLOOKUP(U370,计分标准!$A$47:$C$55,3,0))</f>
        <v/>
      </c>
      <c r="W370" s="2"/>
      <c r="X370" s="2"/>
      <c r="Y370" s="72"/>
      <c r="Z370" s="2"/>
      <c r="AA370" s="2"/>
      <c r="AB370" s="2"/>
      <c r="AC370" s="78"/>
      <c r="AD370" s="78"/>
      <c r="AE370" s="44"/>
      <c r="AF370" s="17" t="str">
        <f>IF(OR(Z370="",AA370="",AB370=""),"",VLOOKUP(Z370,计分标准!$A$70:$B$73,2,0)*VLOOKUP(AA370,计分标准!$A$58:$C$61,3,0)*AB370/10)</f>
        <v/>
      </c>
      <c r="AG370" s="17" t="str">
        <f>IF(AC370="",AF370,VLOOKUP(AC370,计分标准!$A$64:$B$67,2,0)*AF370)</f>
        <v/>
      </c>
      <c r="AH370" s="17" t="str">
        <f t="shared" si="33"/>
        <v/>
      </c>
      <c r="AI370" s="2"/>
      <c r="AJ370" s="72"/>
      <c r="AK370" s="72"/>
      <c r="AL370" s="2"/>
      <c r="AM370" s="17" t="str">
        <f t="shared" si="34"/>
        <v/>
      </c>
      <c r="AN370" s="2"/>
      <c r="AO370" s="72"/>
      <c r="AP370" s="2"/>
      <c r="AQ370" s="2"/>
      <c r="AR370" s="17" t="str">
        <f t="shared" si="35"/>
        <v/>
      </c>
      <c r="AS370" s="2"/>
      <c r="AT370" s="72"/>
      <c r="AU370" s="2"/>
      <c r="AV370" s="2"/>
      <c r="AW370" s="2"/>
      <c r="AX370" s="19" t="str">
        <f>IF(OR(AU370="",AV370=""),"",INDEX(计分标准!$C$77:$E$81,MATCH(工作量统计!AU370,计分标准!$A$77:$A$81,0),MATCH(工作量统计!AV370,计分标准!$C$76:$E$76,0)))</f>
        <v/>
      </c>
      <c r="AY370" s="79" t="str">
        <f>IF(AW370="",AX370,AX370*INDEX(计分标准!$C$97:$I$101,MATCH(AU370,计分标准!$A$97:$A$101,0),MATCH(AW370,计分标准!$C$96:$I$96,0)))</f>
        <v/>
      </c>
      <c r="AZ370" s="17" t="str">
        <f t="shared" si="36"/>
        <v/>
      </c>
      <c r="BA370" s="38"/>
    </row>
    <row r="371" spans="1:53" s="4" customFormat="1" ht="21" customHeight="1">
      <c r="A371" s="2"/>
      <c r="B371" s="5"/>
      <c r="C371" s="2"/>
      <c r="D371" s="2"/>
      <c r="E371" s="2"/>
      <c r="F371" s="18" t="str">
        <f>IF(OR(D371="",E371=""),"",VLOOKUP(D371,计分标准!$A$2:$C$10,3,0)*VLOOKUP(E371,计分标准!$A$13:$C$19,3,0))</f>
        <v/>
      </c>
      <c r="G371" s="2"/>
      <c r="H371" s="72"/>
      <c r="I371" s="2"/>
      <c r="J371" s="2"/>
      <c r="K371" s="2"/>
      <c r="L371" s="19" t="str">
        <f>IF(OR(I371="",J371="",K371=""),"",VLOOKUP(I371,计分标准!$A$23:$C$31,3,0)*INDEX(计分标准!$B$35:$I$42,MATCH(工作量统计!J371,计分标准!$A$35:$A$42,0),MATCH(工作量统计!K371,计分标准!$B$34:$I$34,0))/100)</f>
        <v/>
      </c>
      <c r="M371" s="2"/>
      <c r="N371" s="2"/>
      <c r="O371" s="17" t="str">
        <f t="shared" si="31"/>
        <v/>
      </c>
      <c r="P371" s="17" t="str">
        <f t="shared" si="32"/>
        <v/>
      </c>
      <c r="Q371" s="59"/>
      <c r="R371" s="59"/>
      <c r="S371" s="72"/>
      <c r="T371" s="59"/>
      <c r="U371" s="59"/>
      <c r="V371" s="17" t="str">
        <f>IF(U371="","",VLOOKUP(U371,计分标准!$A$47:$C$55,3,0))</f>
        <v/>
      </c>
      <c r="W371" s="2"/>
      <c r="X371" s="2"/>
      <c r="Y371" s="72"/>
      <c r="Z371" s="2"/>
      <c r="AA371" s="2"/>
      <c r="AB371" s="2"/>
      <c r="AC371" s="78"/>
      <c r="AD371" s="78"/>
      <c r="AE371" s="44"/>
      <c r="AF371" s="17" t="str">
        <f>IF(OR(Z371="",AA371="",AB371=""),"",VLOOKUP(Z371,计分标准!$A$70:$B$73,2,0)*VLOOKUP(AA371,计分标准!$A$58:$C$61,3,0)*AB371/10)</f>
        <v/>
      </c>
      <c r="AG371" s="17" t="str">
        <f>IF(AC371="",AF371,VLOOKUP(AC371,计分标准!$A$64:$B$67,2,0)*AF371)</f>
        <v/>
      </c>
      <c r="AH371" s="17" t="str">
        <f t="shared" si="33"/>
        <v/>
      </c>
      <c r="AI371" s="2"/>
      <c r="AJ371" s="72"/>
      <c r="AK371" s="72"/>
      <c r="AL371" s="2"/>
      <c r="AM371" s="17" t="str">
        <f t="shared" si="34"/>
        <v/>
      </c>
      <c r="AN371" s="2"/>
      <c r="AO371" s="72"/>
      <c r="AP371" s="2"/>
      <c r="AQ371" s="2"/>
      <c r="AR371" s="17" t="str">
        <f t="shared" si="35"/>
        <v/>
      </c>
      <c r="AS371" s="2"/>
      <c r="AT371" s="72"/>
      <c r="AU371" s="2"/>
      <c r="AV371" s="2"/>
      <c r="AW371" s="2"/>
      <c r="AX371" s="19" t="str">
        <f>IF(OR(AU371="",AV371=""),"",INDEX(计分标准!$C$77:$E$81,MATCH(工作量统计!AU371,计分标准!$A$77:$A$81,0),MATCH(工作量统计!AV371,计分标准!$C$76:$E$76,0)))</f>
        <v/>
      </c>
      <c r="AY371" s="79" t="str">
        <f>IF(AW371="",AX371,AX371*INDEX(计分标准!$C$97:$I$101,MATCH(AU371,计分标准!$A$97:$A$101,0),MATCH(AW371,计分标准!$C$96:$I$96,0)))</f>
        <v/>
      </c>
      <c r="AZ371" s="17" t="str">
        <f t="shared" si="36"/>
        <v/>
      </c>
      <c r="BA371" s="38"/>
    </row>
    <row r="372" spans="1:53" s="4" customFormat="1" ht="21" customHeight="1">
      <c r="A372" s="2"/>
      <c r="B372" s="5"/>
      <c r="C372" s="2"/>
      <c r="D372" s="2"/>
      <c r="E372" s="2"/>
      <c r="F372" s="18" t="str">
        <f>IF(OR(D372="",E372=""),"",VLOOKUP(D372,计分标准!$A$2:$C$10,3,0)*VLOOKUP(E372,计分标准!$A$13:$C$19,3,0))</f>
        <v/>
      </c>
      <c r="G372" s="2"/>
      <c r="H372" s="72"/>
      <c r="I372" s="2"/>
      <c r="J372" s="2"/>
      <c r="K372" s="2"/>
      <c r="L372" s="19" t="str">
        <f>IF(OR(I372="",J372="",K372=""),"",VLOOKUP(I372,计分标准!$A$23:$C$31,3,0)*INDEX(计分标准!$B$35:$I$42,MATCH(工作量统计!J372,计分标准!$A$35:$A$42,0),MATCH(工作量统计!K372,计分标准!$B$34:$I$34,0))/100)</f>
        <v/>
      </c>
      <c r="M372" s="2"/>
      <c r="N372" s="2"/>
      <c r="O372" s="17" t="str">
        <f t="shared" si="31"/>
        <v/>
      </c>
      <c r="P372" s="17" t="str">
        <f t="shared" si="32"/>
        <v/>
      </c>
      <c r="Q372" s="59"/>
      <c r="R372" s="59"/>
      <c r="S372" s="72"/>
      <c r="T372" s="59"/>
      <c r="U372" s="59"/>
      <c r="V372" s="17" t="str">
        <f>IF(U372="","",VLOOKUP(U372,计分标准!$A$47:$C$55,3,0))</f>
        <v/>
      </c>
      <c r="W372" s="2"/>
      <c r="X372" s="2"/>
      <c r="Y372" s="72"/>
      <c r="Z372" s="2"/>
      <c r="AA372" s="2"/>
      <c r="AB372" s="2"/>
      <c r="AC372" s="78"/>
      <c r="AD372" s="78"/>
      <c r="AE372" s="44"/>
      <c r="AF372" s="17" t="str">
        <f>IF(OR(Z372="",AA372="",AB372=""),"",VLOOKUP(Z372,计分标准!$A$70:$B$73,2,0)*VLOOKUP(AA372,计分标准!$A$58:$C$61,3,0)*AB372/10)</f>
        <v/>
      </c>
      <c r="AG372" s="17" t="str">
        <f>IF(AC372="",AF372,VLOOKUP(AC372,计分标准!$A$64:$B$67,2,0)*AF372)</f>
        <v/>
      </c>
      <c r="AH372" s="17" t="str">
        <f t="shared" si="33"/>
        <v/>
      </c>
      <c r="AI372" s="2"/>
      <c r="AJ372" s="72"/>
      <c r="AK372" s="72"/>
      <c r="AL372" s="2"/>
      <c r="AM372" s="17" t="str">
        <f t="shared" si="34"/>
        <v/>
      </c>
      <c r="AN372" s="2"/>
      <c r="AO372" s="72"/>
      <c r="AP372" s="2"/>
      <c r="AQ372" s="2"/>
      <c r="AR372" s="17" t="str">
        <f t="shared" si="35"/>
        <v/>
      </c>
      <c r="AS372" s="2"/>
      <c r="AT372" s="72"/>
      <c r="AU372" s="2"/>
      <c r="AV372" s="2"/>
      <c r="AW372" s="2"/>
      <c r="AX372" s="19" t="str">
        <f>IF(OR(AU372="",AV372=""),"",INDEX(计分标准!$C$77:$E$81,MATCH(工作量统计!AU372,计分标准!$A$77:$A$81,0),MATCH(工作量统计!AV372,计分标准!$C$76:$E$76,0)))</f>
        <v/>
      </c>
      <c r="AY372" s="79" t="str">
        <f>IF(AW372="",AX372,AX372*INDEX(计分标准!$C$97:$I$101,MATCH(AU372,计分标准!$A$97:$A$101,0),MATCH(AW372,计分标准!$C$96:$I$96,0)))</f>
        <v/>
      </c>
      <c r="AZ372" s="17" t="str">
        <f t="shared" si="36"/>
        <v/>
      </c>
      <c r="BA372" s="38"/>
    </row>
    <row r="373" spans="1:53" s="4" customFormat="1" ht="21" customHeight="1">
      <c r="A373" s="2"/>
      <c r="B373" s="5"/>
      <c r="C373" s="2"/>
      <c r="D373" s="2"/>
      <c r="E373" s="2"/>
      <c r="F373" s="18" t="str">
        <f>IF(OR(D373="",E373=""),"",VLOOKUP(D373,计分标准!$A$2:$C$10,3,0)*VLOOKUP(E373,计分标准!$A$13:$C$19,3,0))</f>
        <v/>
      </c>
      <c r="G373" s="2"/>
      <c r="H373" s="72"/>
      <c r="I373" s="2"/>
      <c r="J373" s="2"/>
      <c r="K373" s="2"/>
      <c r="L373" s="19" t="str">
        <f>IF(OR(I373="",J373="",K373=""),"",VLOOKUP(I373,计分标准!$A$23:$C$31,3,0)*INDEX(计分标准!$B$35:$I$42,MATCH(工作量统计!J373,计分标准!$A$35:$A$42,0),MATCH(工作量统计!K373,计分标准!$B$34:$I$34,0))/100)</f>
        <v/>
      </c>
      <c r="M373" s="2"/>
      <c r="N373" s="2"/>
      <c r="O373" s="17" t="str">
        <f t="shared" si="31"/>
        <v/>
      </c>
      <c r="P373" s="17" t="str">
        <f t="shared" si="32"/>
        <v/>
      </c>
      <c r="Q373" s="59"/>
      <c r="R373" s="59"/>
      <c r="S373" s="72"/>
      <c r="T373" s="59"/>
      <c r="U373" s="59"/>
      <c r="V373" s="17" t="str">
        <f>IF(U373="","",VLOOKUP(U373,计分标准!$A$47:$C$55,3,0))</f>
        <v/>
      </c>
      <c r="W373" s="2"/>
      <c r="X373" s="2"/>
      <c r="Y373" s="72"/>
      <c r="Z373" s="2"/>
      <c r="AA373" s="2"/>
      <c r="AB373" s="2"/>
      <c r="AC373" s="78"/>
      <c r="AD373" s="78"/>
      <c r="AE373" s="44"/>
      <c r="AF373" s="17" t="str">
        <f>IF(OR(Z373="",AA373="",AB373=""),"",VLOOKUP(Z373,计分标准!$A$70:$B$73,2,0)*VLOOKUP(AA373,计分标准!$A$58:$C$61,3,0)*AB373/10)</f>
        <v/>
      </c>
      <c r="AG373" s="17" t="str">
        <f>IF(AC373="",AF373,VLOOKUP(AC373,计分标准!$A$64:$B$67,2,0)*AF373)</f>
        <v/>
      </c>
      <c r="AH373" s="17" t="str">
        <f t="shared" si="33"/>
        <v/>
      </c>
      <c r="AI373" s="2"/>
      <c r="AJ373" s="72"/>
      <c r="AK373" s="72"/>
      <c r="AL373" s="2"/>
      <c r="AM373" s="17" t="str">
        <f t="shared" si="34"/>
        <v/>
      </c>
      <c r="AN373" s="2"/>
      <c r="AO373" s="72"/>
      <c r="AP373" s="2"/>
      <c r="AQ373" s="2"/>
      <c r="AR373" s="17" t="str">
        <f t="shared" si="35"/>
        <v/>
      </c>
      <c r="AS373" s="2"/>
      <c r="AT373" s="72"/>
      <c r="AU373" s="2"/>
      <c r="AV373" s="2"/>
      <c r="AW373" s="2"/>
      <c r="AX373" s="19" t="str">
        <f>IF(OR(AU373="",AV373=""),"",INDEX(计分标准!$C$77:$E$81,MATCH(工作量统计!AU373,计分标准!$A$77:$A$81,0),MATCH(工作量统计!AV373,计分标准!$C$76:$E$76,0)))</f>
        <v/>
      </c>
      <c r="AY373" s="79" t="str">
        <f>IF(AW373="",AX373,AX373*INDEX(计分标准!$C$97:$I$101,MATCH(AU373,计分标准!$A$97:$A$101,0),MATCH(AW373,计分标准!$C$96:$I$96,0)))</f>
        <v/>
      </c>
      <c r="AZ373" s="17" t="str">
        <f t="shared" si="36"/>
        <v/>
      </c>
      <c r="BA373" s="38"/>
    </row>
    <row r="374" spans="1:53" s="4" customFormat="1" ht="21" customHeight="1">
      <c r="A374" s="2"/>
      <c r="B374" s="5"/>
      <c r="C374" s="2"/>
      <c r="D374" s="2"/>
      <c r="E374" s="2"/>
      <c r="F374" s="18" t="str">
        <f>IF(OR(D374="",E374=""),"",VLOOKUP(D374,计分标准!$A$2:$C$10,3,0)*VLOOKUP(E374,计分标准!$A$13:$C$19,3,0))</f>
        <v/>
      </c>
      <c r="G374" s="2"/>
      <c r="H374" s="72"/>
      <c r="I374" s="2"/>
      <c r="J374" s="2"/>
      <c r="K374" s="2"/>
      <c r="L374" s="19" t="str">
        <f>IF(OR(I374="",J374="",K374=""),"",VLOOKUP(I374,计分标准!$A$23:$C$31,3,0)*INDEX(计分标准!$B$35:$I$42,MATCH(工作量统计!J374,计分标准!$A$35:$A$42,0),MATCH(工作量统计!K374,计分标准!$B$34:$I$34,0))/100)</f>
        <v/>
      </c>
      <c r="M374" s="2"/>
      <c r="N374" s="2"/>
      <c r="O374" s="17" t="str">
        <f t="shared" si="31"/>
        <v/>
      </c>
      <c r="P374" s="17" t="str">
        <f t="shared" si="32"/>
        <v/>
      </c>
      <c r="Q374" s="59"/>
      <c r="R374" s="59"/>
      <c r="S374" s="72"/>
      <c r="T374" s="59"/>
      <c r="U374" s="59"/>
      <c r="V374" s="17" t="str">
        <f>IF(U374="","",VLOOKUP(U374,计分标准!$A$47:$C$55,3,0))</f>
        <v/>
      </c>
      <c r="W374" s="2"/>
      <c r="X374" s="2"/>
      <c r="Y374" s="72"/>
      <c r="Z374" s="2"/>
      <c r="AA374" s="2"/>
      <c r="AB374" s="2"/>
      <c r="AC374" s="78"/>
      <c r="AD374" s="78"/>
      <c r="AE374" s="44"/>
      <c r="AF374" s="17" t="str">
        <f>IF(OR(Z374="",AA374="",AB374=""),"",VLOOKUP(Z374,计分标准!$A$70:$B$73,2,0)*VLOOKUP(AA374,计分标准!$A$58:$C$61,3,0)*AB374/10)</f>
        <v/>
      </c>
      <c r="AG374" s="17" t="str">
        <f>IF(AC374="",AF374,VLOOKUP(AC374,计分标准!$A$64:$B$67,2,0)*AF374)</f>
        <v/>
      </c>
      <c r="AH374" s="17" t="str">
        <f t="shared" si="33"/>
        <v/>
      </c>
      <c r="AI374" s="2"/>
      <c r="AJ374" s="72"/>
      <c r="AK374" s="72"/>
      <c r="AL374" s="2"/>
      <c r="AM374" s="17" t="str">
        <f t="shared" si="34"/>
        <v/>
      </c>
      <c r="AN374" s="2"/>
      <c r="AO374" s="72"/>
      <c r="AP374" s="2"/>
      <c r="AQ374" s="2"/>
      <c r="AR374" s="17" t="str">
        <f t="shared" si="35"/>
        <v/>
      </c>
      <c r="AS374" s="2"/>
      <c r="AT374" s="72"/>
      <c r="AU374" s="2"/>
      <c r="AV374" s="2"/>
      <c r="AW374" s="2"/>
      <c r="AX374" s="19" t="str">
        <f>IF(OR(AU374="",AV374=""),"",INDEX(计分标准!$C$77:$E$81,MATCH(工作量统计!AU374,计分标准!$A$77:$A$81,0),MATCH(工作量统计!AV374,计分标准!$C$76:$E$76,0)))</f>
        <v/>
      </c>
      <c r="AY374" s="79" t="str">
        <f>IF(AW374="",AX374,AX374*INDEX(计分标准!$C$97:$I$101,MATCH(AU374,计分标准!$A$97:$A$101,0),MATCH(AW374,计分标准!$C$96:$I$96,0)))</f>
        <v/>
      </c>
      <c r="AZ374" s="17" t="str">
        <f t="shared" si="36"/>
        <v/>
      </c>
      <c r="BA374" s="38"/>
    </row>
    <row r="375" spans="1:53" s="4" customFormat="1" ht="21" customHeight="1">
      <c r="A375" s="2"/>
      <c r="B375" s="5"/>
      <c r="C375" s="2"/>
      <c r="D375" s="2"/>
      <c r="E375" s="2"/>
      <c r="F375" s="18" t="str">
        <f>IF(OR(D375="",E375=""),"",VLOOKUP(D375,计分标准!$A$2:$C$10,3,0)*VLOOKUP(E375,计分标准!$A$13:$C$19,3,0))</f>
        <v/>
      </c>
      <c r="G375" s="2"/>
      <c r="H375" s="72"/>
      <c r="I375" s="2"/>
      <c r="J375" s="2"/>
      <c r="K375" s="2"/>
      <c r="L375" s="19" t="str">
        <f>IF(OR(I375="",J375="",K375=""),"",VLOOKUP(I375,计分标准!$A$23:$C$31,3,0)*INDEX(计分标准!$B$35:$I$42,MATCH(工作量统计!J375,计分标准!$A$35:$A$42,0),MATCH(工作量统计!K375,计分标准!$B$34:$I$34,0))/100)</f>
        <v/>
      </c>
      <c r="M375" s="2"/>
      <c r="N375" s="2"/>
      <c r="O375" s="17" t="str">
        <f t="shared" si="31"/>
        <v/>
      </c>
      <c r="P375" s="17" t="str">
        <f t="shared" si="32"/>
        <v/>
      </c>
      <c r="Q375" s="59"/>
      <c r="R375" s="59"/>
      <c r="S375" s="72"/>
      <c r="T375" s="59"/>
      <c r="U375" s="59"/>
      <c r="V375" s="17" t="str">
        <f>IF(U375="","",VLOOKUP(U375,计分标准!$A$47:$C$55,3,0))</f>
        <v/>
      </c>
      <c r="W375" s="2"/>
      <c r="X375" s="2"/>
      <c r="Y375" s="72"/>
      <c r="Z375" s="2"/>
      <c r="AA375" s="2"/>
      <c r="AB375" s="2"/>
      <c r="AC375" s="78"/>
      <c r="AD375" s="78"/>
      <c r="AE375" s="44"/>
      <c r="AF375" s="17" t="str">
        <f>IF(OR(Z375="",AA375="",AB375=""),"",VLOOKUP(Z375,计分标准!$A$70:$B$73,2,0)*VLOOKUP(AA375,计分标准!$A$58:$C$61,3,0)*AB375/10)</f>
        <v/>
      </c>
      <c r="AG375" s="17" t="str">
        <f>IF(AC375="",AF375,VLOOKUP(AC375,计分标准!$A$64:$B$67,2,0)*AF375)</f>
        <v/>
      </c>
      <c r="AH375" s="17" t="str">
        <f t="shared" si="33"/>
        <v/>
      </c>
      <c r="AI375" s="2"/>
      <c r="AJ375" s="72"/>
      <c r="AK375" s="72"/>
      <c r="AL375" s="2"/>
      <c r="AM375" s="17" t="str">
        <f t="shared" si="34"/>
        <v/>
      </c>
      <c r="AN375" s="2"/>
      <c r="AO375" s="72"/>
      <c r="AP375" s="2"/>
      <c r="AQ375" s="2"/>
      <c r="AR375" s="17" t="str">
        <f t="shared" si="35"/>
        <v/>
      </c>
      <c r="AS375" s="2"/>
      <c r="AT375" s="72"/>
      <c r="AU375" s="2"/>
      <c r="AV375" s="2"/>
      <c r="AW375" s="2"/>
      <c r="AX375" s="19" t="str">
        <f>IF(OR(AU375="",AV375=""),"",INDEX(计分标准!$C$77:$E$81,MATCH(工作量统计!AU375,计分标准!$A$77:$A$81,0),MATCH(工作量统计!AV375,计分标准!$C$76:$E$76,0)))</f>
        <v/>
      </c>
      <c r="AY375" s="79" t="str">
        <f>IF(AW375="",AX375,AX375*INDEX(计分标准!$C$97:$I$101,MATCH(AU375,计分标准!$A$97:$A$101,0),MATCH(AW375,计分标准!$C$96:$I$96,0)))</f>
        <v/>
      </c>
      <c r="AZ375" s="17" t="str">
        <f t="shared" si="36"/>
        <v/>
      </c>
      <c r="BA375" s="38"/>
    </row>
    <row r="376" spans="1:53" s="4" customFormat="1" ht="21" customHeight="1">
      <c r="A376" s="2"/>
      <c r="B376" s="5"/>
      <c r="C376" s="2"/>
      <c r="D376" s="2"/>
      <c r="E376" s="2"/>
      <c r="F376" s="18" t="str">
        <f>IF(OR(D376="",E376=""),"",VLOOKUP(D376,计分标准!$A$2:$C$10,3,0)*VLOOKUP(E376,计分标准!$A$13:$C$19,3,0))</f>
        <v/>
      </c>
      <c r="G376" s="2"/>
      <c r="H376" s="72"/>
      <c r="I376" s="2"/>
      <c r="J376" s="2"/>
      <c r="K376" s="2"/>
      <c r="L376" s="19" t="str">
        <f>IF(OR(I376="",J376="",K376=""),"",VLOOKUP(I376,计分标准!$A$23:$C$31,3,0)*INDEX(计分标准!$B$35:$I$42,MATCH(工作量统计!J376,计分标准!$A$35:$A$42,0),MATCH(工作量统计!K376,计分标准!$B$34:$I$34,0))/100)</f>
        <v/>
      </c>
      <c r="M376" s="2"/>
      <c r="N376" s="2"/>
      <c r="O376" s="17" t="str">
        <f t="shared" si="31"/>
        <v/>
      </c>
      <c r="P376" s="17" t="str">
        <f t="shared" si="32"/>
        <v/>
      </c>
      <c r="Q376" s="59"/>
      <c r="R376" s="59"/>
      <c r="S376" s="72"/>
      <c r="T376" s="59"/>
      <c r="U376" s="59"/>
      <c r="V376" s="17" t="str">
        <f>IF(U376="","",VLOOKUP(U376,计分标准!$A$47:$C$55,3,0))</f>
        <v/>
      </c>
      <c r="W376" s="2"/>
      <c r="X376" s="2"/>
      <c r="Y376" s="72"/>
      <c r="Z376" s="2"/>
      <c r="AA376" s="2"/>
      <c r="AB376" s="2"/>
      <c r="AC376" s="78"/>
      <c r="AD376" s="78"/>
      <c r="AE376" s="44"/>
      <c r="AF376" s="17" t="str">
        <f>IF(OR(Z376="",AA376="",AB376=""),"",VLOOKUP(Z376,计分标准!$A$70:$B$73,2,0)*VLOOKUP(AA376,计分标准!$A$58:$C$61,3,0)*AB376/10)</f>
        <v/>
      </c>
      <c r="AG376" s="17" t="str">
        <f>IF(AC376="",AF376,VLOOKUP(AC376,计分标准!$A$64:$B$67,2,0)*AF376)</f>
        <v/>
      </c>
      <c r="AH376" s="17" t="str">
        <f t="shared" si="33"/>
        <v/>
      </c>
      <c r="AI376" s="2"/>
      <c r="AJ376" s="72"/>
      <c r="AK376" s="72"/>
      <c r="AL376" s="2"/>
      <c r="AM376" s="17" t="str">
        <f t="shared" si="34"/>
        <v/>
      </c>
      <c r="AN376" s="2"/>
      <c r="AO376" s="72"/>
      <c r="AP376" s="2"/>
      <c r="AQ376" s="2"/>
      <c r="AR376" s="17" t="str">
        <f t="shared" si="35"/>
        <v/>
      </c>
      <c r="AS376" s="2"/>
      <c r="AT376" s="72"/>
      <c r="AU376" s="2"/>
      <c r="AV376" s="2"/>
      <c r="AW376" s="2"/>
      <c r="AX376" s="19" t="str">
        <f>IF(OR(AU376="",AV376=""),"",INDEX(计分标准!$C$77:$E$81,MATCH(工作量统计!AU376,计分标准!$A$77:$A$81,0),MATCH(工作量统计!AV376,计分标准!$C$76:$E$76,0)))</f>
        <v/>
      </c>
      <c r="AY376" s="79" t="str">
        <f>IF(AW376="",AX376,AX376*INDEX(计分标准!$C$97:$I$101,MATCH(AU376,计分标准!$A$97:$A$101,0),MATCH(AW376,计分标准!$C$96:$I$96,0)))</f>
        <v/>
      </c>
      <c r="AZ376" s="17" t="str">
        <f t="shared" si="36"/>
        <v/>
      </c>
      <c r="BA376" s="38"/>
    </row>
    <row r="377" spans="1:53" s="4" customFormat="1" ht="21" customHeight="1">
      <c r="A377" s="2"/>
      <c r="B377" s="5"/>
      <c r="C377" s="2"/>
      <c r="D377" s="2"/>
      <c r="E377" s="2"/>
      <c r="F377" s="18" t="str">
        <f>IF(OR(D377="",E377=""),"",VLOOKUP(D377,计分标准!$A$2:$C$10,3,0)*VLOOKUP(E377,计分标准!$A$13:$C$19,3,0))</f>
        <v/>
      </c>
      <c r="G377" s="2"/>
      <c r="H377" s="72"/>
      <c r="I377" s="2"/>
      <c r="J377" s="2"/>
      <c r="K377" s="2"/>
      <c r="L377" s="19" t="str">
        <f>IF(OR(I377="",J377="",K377=""),"",VLOOKUP(I377,计分标准!$A$23:$C$31,3,0)*INDEX(计分标准!$B$35:$I$42,MATCH(工作量统计!J377,计分标准!$A$35:$A$42,0),MATCH(工作量统计!K377,计分标准!$B$34:$I$34,0))/100)</f>
        <v/>
      </c>
      <c r="M377" s="2"/>
      <c r="N377" s="2"/>
      <c r="O377" s="17" t="str">
        <f t="shared" si="31"/>
        <v/>
      </c>
      <c r="P377" s="17" t="str">
        <f t="shared" si="32"/>
        <v/>
      </c>
      <c r="Q377" s="59"/>
      <c r="R377" s="59"/>
      <c r="S377" s="72"/>
      <c r="T377" s="59"/>
      <c r="U377" s="59"/>
      <c r="V377" s="17" t="str">
        <f>IF(U377="","",VLOOKUP(U377,计分标准!$A$47:$C$55,3,0))</f>
        <v/>
      </c>
      <c r="W377" s="2"/>
      <c r="X377" s="2"/>
      <c r="Y377" s="72"/>
      <c r="Z377" s="2"/>
      <c r="AA377" s="2"/>
      <c r="AB377" s="2"/>
      <c r="AC377" s="78"/>
      <c r="AD377" s="78"/>
      <c r="AE377" s="44"/>
      <c r="AF377" s="17" t="str">
        <f>IF(OR(Z377="",AA377="",AB377=""),"",VLOOKUP(Z377,计分标准!$A$70:$B$73,2,0)*VLOOKUP(AA377,计分标准!$A$58:$C$61,3,0)*AB377/10)</f>
        <v/>
      </c>
      <c r="AG377" s="17" t="str">
        <f>IF(AC377="",AF377,VLOOKUP(AC377,计分标准!$A$64:$B$67,2,0)*AF377)</f>
        <v/>
      </c>
      <c r="AH377" s="17" t="str">
        <f t="shared" si="33"/>
        <v/>
      </c>
      <c r="AI377" s="2"/>
      <c r="AJ377" s="72"/>
      <c r="AK377" s="72"/>
      <c r="AL377" s="2"/>
      <c r="AM377" s="17" t="str">
        <f t="shared" si="34"/>
        <v/>
      </c>
      <c r="AN377" s="2"/>
      <c r="AO377" s="72"/>
      <c r="AP377" s="2"/>
      <c r="AQ377" s="2"/>
      <c r="AR377" s="17" t="str">
        <f t="shared" si="35"/>
        <v/>
      </c>
      <c r="AS377" s="2"/>
      <c r="AT377" s="72"/>
      <c r="AU377" s="2"/>
      <c r="AV377" s="2"/>
      <c r="AW377" s="2"/>
      <c r="AX377" s="19" t="str">
        <f>IF(OR(AU377="",AV377=""),"",INDEX(计分标准!$C$77:$E$81,MATCH(工作量统计!AU377,计分标准!$A$77:$A$81,0),MATCH(工作量统计!AV377,计分标准!$C$76:$E$76,0)))</f>
        <v/>
      </c>
      <c r="AY377" s="79" t="str">
        <f>IF(AW377="",AX377,AX377*INDEX(计分标准!$C$97:$I$101,MATCH(AU377,计分标准!$A$97:$A$101,0),MATCH(AW377,计分标准!$C$96:$I$96,0)))</f>
        <v/>
      </c>
      <c r="AZ377" s="17" t="str">
        <f t="shared" si="36"/>
        <v/>
      </c>
      <c r="BA377" s="38"/>
    </row>
    <row r="378" spans="1:53" s="4" customFormat="1" ht="21" customHeight="1">
      <c r="A378" s="2"/>
      <c r="B378" s="5"/>
      <c r="C378" s="2"/>
      <c r="D378" s="2"/>
      <c r="E378" s="2"/>
      <c r="F378" s="18" t="str">
        <f>IF(OR(D378="",E378=""),"",VLOOKUP(D378,计分标准!$A$2:$C$10,3,0)*VLOOKUP(E378,计分标准!$A$13:$C$19,3,0))</f>
        <v/>
      </c>
      <c r="G378" s="2"/>
      <c r="H378" s="72"/>
      <c r="I378" s="2"/>
      <c r="J378" s="2"/>
      <c r="K378" s="2"/>
      <c r="L378" s="19" t="str">
        <f>IF(OR(I378="",J378="",K378=""),"",VLOOKUP(I378,计分标准!$A$23:$C$31,3,0)*INDEX(计分标准!$B$35:$I$42,MATCH(工作量统计!J378,计分标准!$A$35:$A$42,0),MATCH(工作量统计!K378,计分标准!$B$34:$I$34,0))/100)</f>
        <v/>
      </c>
      <c r="M378" s="2"/>
      <c r="N378" s="2"/>
      <c r="O378" s="17" t="str">
        <f t="shared" si="31"/>
        <v/>
      </c>
      <c r="P378" s="17" t="str">
        <f t="shared" si="32"/>
        <v/>
      </c>
      <c r="Q378" s="59"/>
      <c r="R378" s="59"/>
      <c r="S378" s="72"/>
      <c r="T378" s="59"/>
      <c r="U378" s="59"/>
      <c r="V378" s="17" t="str">
        <f>IF(U378="","",VLOOKUP(U378,计分标准!$A$47:$C$55,3,0))</f>
        <v/>
      </c>
      <c r="W378" s="2"/>
      <c r="X378" s="2"/>
      <c r="Y378" s="72"/>
      <c r="Z378" s="2"/>
      <c r="AA378" s="2"/>
      <c r="AB378" s="2"/>
      <c r="AC378" s="78"/>
      <c r="AD378" s="78"/>
      <c r="AE378" s="44"/>
      <c r="AF378" s="17" t="str">
        <f>IF(OR(Z378="",AA378="",AB378=""),"",VLOOKUP(Z378,计分标准!$A$70:$B$73,2,0)*VLOOKUP(AA378,计分标准!$A$58:$C$61,3,0)*AB378/10)</f>
        <v/>
      </c>
      <c r="AG378" s="17" t="str">
        <f>IF(AC378="",AF378,VLOOKUP(AC378,计分标准!$A$64:$B$67,2,0)*AF378)</f>
        <v/>
      </c>
      <c r="AH378" s="17" t="str">
        <f t="shared" si="33"/>
        <v/>
      </c>
      <c r="AI378" s="2"/>
      <c r="AJ378" s="72"/>
      <c r="AK378" s="72"/>
      <c r="AL378" s="2"/>
      <c r="AM378" s="17" t="str">
        <f t="shared" si="34"/>
        <v/>
      </c>
      <c r="AN378" s="2"/>
      <c r="AO378" s="72"/>
      <c r="AP378" s="2"/>
      <c r="AQ378" s="2"/>
      <c r="AR378" s="17" t="str">
        <f t="shared" si="35"/>
        <v/>
      </c>
      <c r="AS378" s="2"/>
      <c r="AT378" s="72"/>
      <c r="AU378" s="2"/>
      <c r="AV378" s="2"/>
      <c r="AW378" s="2"/>
      <c r="AX378" s="19" t="str">
        <f>IF(OR(AU378="",AV378=""),"",INDEX(计分标准!$C$77:$E$81,MATCH(工作量统计!AU378,计分标准!$A$77:$A$81,0),MATCH(工作量统计!AV378,计分标准!$C$76:$E$76,0)))</f>
        <v/>
      </c>
      <c r="AY378" s="79" t="str">
        <f>IF(AW378="",AX378,AX378*INDEX(计分标准!$C$97:$I$101,MATCH(AU378,计分标准!$A$97:$A$101,0),MATCH(AW378,计分标准!$C$96:$I$96,0)))</f>
        <v/>
      </c>
      <c r="AZ378" s="17" t="str">
        <f t="shared" si="36"/>
        <v/>
      </c>
      <c r="BA378" s="38"/>
    </row>
    <row r="379" spans="1:53" s="4" customFormat="1" ht="21" customHeight="1">
      <c r="A379" s="2"/>
      <c r="B379" s="5"/>
      <c r="C379" s="2"/>
      <c r="D379" s="2"/>
      <c r="E379" s="2"/>
      <c r="F379" s="18" t="str">
        <f>IF(OR(D379="",E379=""),"",VLOOKUP(D379,计分标准!$A$2:$C$10,3,0)*VLOOKUP(E379,计分标准!$A$13:$C$19,3,0))</f>
        <v/>
      </c>
      <c r="G379" s="2"/>
      <c r="H379" s="72"/>
      <c r="I379" s="2"/>
      <c r="J379" s="2"/>
      <c r="K379" s="2"/>
      <c r="L379" s="19" t="str">
        <f>IF(OR(I379="",J379="",K379=""),"",VLOOKUP(I379,计分标准!$A$23:$C$31,3,0)*INDEX(计分标准!$B$35:$I$42,MATCH(工作量统计!J379,计分标准!$A$35:$A$42,0),MATCH(工作量统计!K379,计分标准!$B$34:$I$34,0))/100)</f>
        <v/>
      </c>
      <c r="M379" s="2"/>
      <c r="N379" s="2"/>
      <c r="O379" s="17" t="str">
        <f t="shared" si="31"/>
        <v/>
      </c>
      <c r="P379" s="17" t="str">
        <f t="shared" si="32"/>
        <v/>
      </c>
      <c r="Q379" s="59"/>
      <c r="R379" s="59"/>
      <c r="S379" s="72"/>
      <c r="T379" s="59"/>
      <c r="U379" s="59"/>
      <c r="V379" s="17" t="str">
        <f>IF(U379="","",VLOOKUP(U379,计分标准!$A$47:$C$55,3,0))</f>
        <v/>
      </c>
      <c r="W379" s="2"/>
      <c r="X379" s="2"/>
      <c r="Y379" s="72"/>
      <c r="Z379" s="2"/>
      <c r="AA379" s="2"/>
      <c r="AB379" s="2"/>
      <c r="AC379" s="78"/>
      <c r="AD379" s="78"/>
      <c r="AE379" s="44"/>
      <c r="AF379" s="17" t="str">
        <f>IF(OR(Z379="",AA379="",AB379=""),"",VLOOKUP(Z379,计分标准!$A$70:$B$73,2,0)*VLOOKUP(AA379,计分标准!$A$58:$C$61,3,0)*AB379/10)</f>
        <v/>
      </c>
      <c r="AG379" s="17" t="str">
        <f>IF(AC379="",AF379,VLOOKUP(AC379,计分标准!$A$64:$B$67,2,0)*AF379)</f>
        <v/>
      </c>
      <c r="AH379" s="17" t="str">
        <f t="shared" si="33"/>
        <v/>
      </c>
      <c r="AI379" s="2"/>
      <c r="AJ379" s="72"/>
      <c r="AK379" s="72"/>
      <c r="AL379" s="2"/>
      <c r="AM379" s="17" t="str">
        <f t="shared" si="34"/>
        <v/>
      </c>
      <c r="AN379" s="2"/>
      <c r="AO379" s="72"/>
      <c r="AP379" s="2"/>
      <c r="AQ379" s="2"/>
      <c r="AR379" s="17" t="str">
        <f t="shared" si="35"/>
        <v/>
      </c>
      <c r="AS379" s="2"/>
      <c r="AT379" s="72"/>
      <c r="AU379" s="2"/>
      <c r="AV379" s="2"/>
      <c r="AW379" s="2"/>
      <c r="AX379" s="19" t="str">
        <f>IF(OR(AU379="",AV379=""),"",INDEX(计分标准!$C$77:$E$81,MATCH(工作量统计!AU379,计分标准!$A$77:$A$81,0),MATCH(工作量统计!AV379,计分标准!$C$76:$E$76,0)))</f>
        <v/>
      </c>
      <c r="AY379" s="79" t="str">
        <f>IF(AW379="",AX379,AX379*INDEX(计分标准!$C$97:$I$101,MATCH(AU379,计分标准!$A$97:$A$101,0),MATCH(AW379,计分标准!$C$96:$I$96,0)))</f>
        <v/>
      </c>
      <c r="AZ379" s="17" t="str">
        <f t="shared" si="36"/>
        <v/>
      </c>
      <c r="BA379" s="38"/>
    </row>
    <row r="380" spans="1:53" s="4" customFormat="1" ht="21" customHeight="1">
      <c r="A380" s="2"/>
      <c r="B380" s="5"/>
      <c r="C380" s="2"/>
      <c r="D380" s="2"/>
      <c r="E380" s="2"/>
      <c r="F380" s="18" t="str">
        <f>IF(OR(D380="",E380=""),"",VLOOKUP(D380,计分标准!$A$2:$C$10,3,0)*VLOOKUP(E380,计分标准!$A$13:$C$19,3,0))</f>
        <v/>
      </c>
      <c r="G380" s="2"/>
      <c r="H380" s="72"/>
      <c r="I380" s="2"/>
      <c r="J380" s="2"/>
      <c r="K380" s="2"/>
      <c r="L380" s="19" t="str">
        <f>IF(OR(I380="",J380="",K380=""),"",VLOOKUP(I380,计分标准!$A$23:$C$31,3,0)*INDEX(计分标准!$B$35:$I$42,MATCH(工作量统计!J380,计分标准!$A$35:$A$42,0),MATCH(工作量统计!K380,计分标准!$B$34:$I$34,0))/100)</f>
        <v/>
      </c>
      <c r="M380" s="2"/>
      <c r="N380" s="2"/>
      <c r="O380" s="17" t="str">
        <f t="shared" si="31"/>
        <v/>
      </c>
      <c r="P380" s="17" t="str">
        <f t="shared" si="32"/>
        <v/>
      </c>
      <c r="Q380" s="59"/>
      <c r="R380" s="59"/>
      <c r="S380" s="72"/>
      <c r="T380" s="59"/>
      <c r="U380" s="59"/>
      <c r="V380" s="17" t="str">
        <f>IF(U380="","",VLOOKUP(U380,计分标准!$A$47:$C$55,3,0))</f>
        <v/>
      </c>
      <c r="W380" s="2"/>
      <c r="X380" s="2"/>
      <c r="Y380" s="72"/>
      <c r="Z380" s="2"/>
      <c r="AA380" s="2"/>
      <c r="AB380" s="2"/>
      <c r="AC380" s="78"/>
      <c r="AD380" s="78"/>
      <c r="AE380" s="44"/>
      <c r="AF380" s="17" t="str">
        <f>IF(OR(Z380="",AA380="",AB380=""),"",VLOOKUP(Z380,计分标准!$A$70:$B$73,2,0)*VLOOKUP(AA380,计分标准!$A$58:$C$61,3,0)*AB380/10)</f>
        <v/>
      </c>
      <c r="AG380" s="17" t="str">
        <f>IF(AC380="",AF380,VLOOKUP(AC380,计分标准!$A$64:$B$67,2,0)*AF380)</f>
        <v/>
      </c>
      <c r="AH380" s="17" t="str">
        <f t="shared" si="33"/>
        <v/>
      </c>
      <c r="AI380" s="2"/>
      <c r="AJ380" s="72"/>
      <c r="AK380" s="72"/>
      <c r="AL380" s="2"/>
      <c r="AM380" s="17" t="str">
        <f t="shared" si="34"/>
        <v/>
      </c>
      <c r="AN380" s="2"/>
      <c r="AO380" s="72"/>
      <c r="AP380" s="2"/>
      <c r="AQ380" s="2"/>
      <c r="AR380" s="17" t="str">
        <f t="shared" si="35"/>
        <v/>
      </c>
      <c r="AS380" s="2"/>
      <c r="AT380" s="72"/>
      <c r="AU380" s="2"/>
      <c r="AV380" s="2"/>
      <c r="AW380" s="2"/>
      <c r="AX380" s="19" t="str">
        <f>IF(OR(AU380="",AV380=""),"",INDEX(计分标准!$C$77:$E$81,MATCH(工作量统计!AU380,计分标准!$A$77:$A$81,0),MATCH(工作量统计!AV380,计分标准!$C$76:$E$76,0)))</f>
        <v/>
      </c>
      <c r="AY380" s="79" t="str">
        <f>IF(AW380="",AX380,AX380*INDEX(计分标准!$C$97:$I$101,MATCH(AU380,计分标准!$A$97:$A$101,0),MATCH(AW380,计分标准!$C$96:$I$96,0)))</f>
        <v/>
      </c>
      <c r="AZ380" s="17" t="str">
        <f t="shared" si="36"/>
        <v/>
      </c>
      <c r="BA380" s="38"/>
    </row>
    <row r="381" spans="1:53" s="4" customFormat="1" ht="21" customHeight="1">
      <c r="A381" s="2"/>
      <c r="B381" s="5"/>
      <c r="C381" s="2"/>
      <c r="D381" s="2"/>
      <c r="E381" s="2"/>
      <c r="F381" s="18" t="str">
        <f>IF(OR(D381="",E381=""),"",VLOOKUP(D381,计分标准!$A$2:$C$10,3,0)*VLOOKUP(E381,计分标准!$A$13:$C$19,3,0))</f>
        <v/>
      </c>
      <c r="G381" s="2"/>
      <c r="H381" s="72"/>
      <c r="I381" s="2"/>
      <c r="J381" s="2"/>
      <c r="K381" s="2"/>
      <c r="L381" s="19" t="str">
        <f>IF(OR(I381="",J381="",K381=""),"",VLOOKUP(I381,计分标准!$A$23:$C$31,3,0)*INDEX(计分标准!$B$35:$I$42,MATCH(工作量统计!J381,计分标准!$A$35:$A$42,0),MATCH(工作量统计!K381,计分标准!$B$34:$I$34,0))/100)</f>
        <v/>
      </c>
      <c r="M381" s="2"/>
      <c r="N381" s="2"/>
      <c r="O381" s="17" t="str">
        <f t="shared" si="31"/>
        <v/>
      </c>
      <c r="P381" s="17" t="str">
        <f t="shared" si="32"/>
        <v/>
      </c>
      <c r="Q381" s="59"/>
      <c r="R381" s="59"/>
      <c r="S381" s="72"/>
      <c r="T381" s="59"/>
      <c r="U381" s="59"/>
      <c r="V381" s="17" t="str">
        <f>IF(U381="","",VLOOKUP(U381,计分标准!$A$47:$C$55,3,0))</f>
        <v/>
      </c>
      <c r="W381" s="2"/>
      <c r="X381" s="2"/>
      <c r="Y381" s="72"/>
      <c r="Z381" s="2"/>
      <c r="AA381" s="2"/>
      <c r="AB381" s="2"/>
      <c r="AC381" s="78"/>
      <c r="AD381" s="78"/>
      <c r="AE381" s="44"/>
      <c r="AF381" s="17" t="str">
        <f>IF(OR(Z381="",AA381="",AB381=""),"",VLOOKUP(Z381,计分标准!$A$70:$B$73,2,0)*VLOOKUP(AA381,计分标准!$A$58:$C$61,3,0)*AB381/10)</f>
        <v/>
      </c>
      <c r="AG381" s="17" t="str">
        <f>IF(AC381="",AF381,VLOOKUP(AC381,计分标准!$A$64:$B$67,2,0)*AF381)</f>
        <v/>
      </c>
      <c r="AH381" s="17" t="str">
        <f t="shared" si="33"/>
        <v/>
      </c>
      <c r="AI381" s="2"/>
      <c r="AJ381" s="72"/>
      <c r="AK381" s="72"/>
      <c r="AL381" s="2"/>
      <c r="AM381" s="17" t="str">
        <f t="shared" si="34"/>
        <v/>
      </c>
      <c r="AN381" s="2"/>
      <c r="AO381" s="72"/>
      <c r="AP381" s="2"/>
      <c r="AQ381" s="2"/>
      <c r="AR381" s="17" t="str">
        <f t="shared" si="35"/>
        <v/>
      </c>
      <c r="AS381" s="2"/>
      <c r="AT381" s="72"/>
      <c r="AU381" s="2"/>
      <c r="AV381" s="2"/>
      <c r="AW381" s="2"/>
      <c r="AX381" s="19" t="str">
        <f>IF(OR(AU381="",AV381=""),"",INDEX(计分标准!$C$77:$E$81,MATCH(工作量统计!AU381,计分标准!$A$77:$A$81,0),MATCH(工作量统计!AV381,计分标准!$C$76:$E$76,0)))</f>
        <v/>
      </c>
      <c r="AY381" s="79" t="str">
        <f>IF(AW381="",AX381,AX381*INDEX(计分标准!$C$97:$I$101,MATCH(AU381,计分标准!$A$97:$A$101,0),MATCH(AW381,计分标准!$C$96:$I$96,0)))</f>
        <v/>
      </c>
      <c r="AZ381" s="17" t="str">
        <f t="shared" si="36"/>
        <v/>
      </c>
      <c r="BA381" s="38"/>
    </row>
    <row r="382" spans="1:53" s="4" customFormat="1" ht="21" customHeight="1">
      <c r="A382" s="2"/>
      <c r="B382" s="5"/>
      <c r="C382" s="2"/>
      <c r="D382" s="2"/>
      <c r="E382" s="2"/>
      <c r="F382" s="18" t="str">
        <f>IF(OR(D382="",E382=""),"",VLOOKUP(D382,计分标准!$A$2:$C$10,3,0)*VLOOKUP(E382,计分标准!$A$13:$C$19,3,0))</f>
        <v/>
      </c>
      <c r="G382" s="2"/>
      <c r="H382" s="72"/>
      <c r="I382" s="2"/>
      <c r="J382" s="2"/>
      <c r="K382" s="2"/>
      <c r="L382" s="19" t="str">
        <f>IF(OR(I382="",J382="",K382=""),"",VLOOKUP(I382,计分标准!$A$23:$C$31,3,0)*INDEX(计分标准!$B$35:$I$42,MATCH(工作量统计!J382,计分标准!$A$35:$A$42,0),MATCH(工作量统计!K382,计分标准!$B$34:$I$34,0))/100)</f>
        <v/>
      </c>
      <c r="M382" s="2"/>
      <c r="N382" s="2"/>
      <c r="O382" s="17" t="str">
        <f t="shared" si="31"/>
        <v/>
      </c>
      <c r="P382" s="17" t="str">
        <f t="shared" si="32"/>
        <v/>
      </c>
      <c r="Q382" s="59"/>
      <c r="R382" s="59"/>
      <c r="S382" s="72"/>
      <c r="T382" s="59"/>
      <c r="U382" s="59"/>
      <c r="V382" s="17" t="str">
        <f>IF(U382="","",VLOOKUP(U382,计分标准!$A$47:$C$55,3,0))</f>
        <v/>
      </c>
      <c r="W382" s="2"/>
      <c r="X382" s="2"/>
      <c r="Y382" s="72"/>
      <c r="Z382" s="2"/>
      <c r="AA382" s="2"/>
      <c r="AB382" s="2"/>
      <c r="AC382" s="78"/>
      <c r="AD382" s="78"/>
      <c r="AE382" s="44"/>
      <c r="AF382" s="17" t="str">
        <f>IF(OR(Z382="",AA382="",AB382=""),"",VLOOKUP(Z382,计分标准!$A$70:$B$73,2,0)*VLOOKUP(AA382,计分标准!$A$58:$C$61,3,0)*AB382/10)</f>
        <v/>
      </c>
      <c r="AG382" s="17" t="str">
        <f>IF(AC382="",AF382,VLOOKUP(AC382,计分标准!$A$64:$B$67,2,0)*AF382)</f>
        <v/>
      </c>
      <c r="AH382" s="17" t="str">
        <f t="shared" si="33"/>
        <v/>
      </c>
      <c r="AI382" s="2"/>
      <c r="AJ382" s="72"/>
      <c r="AK382" s="72"/>
      <c r="AL382" s="2"/>
      <c r="AM382" s="17" t="str">
        <f t="shared" si="34"/>
        <v/>
      </c>
      <c r="AN382" s="2"/>
      <c r="AO382" s="72"/>
      <c r="AP382" s="2"/>
      <c r="AQ382" s="2"/>
      <c r="AR382" s="17" t="str">
        <f t="shared" si="35"/>
        <v/>
      </c>
      <c r="AS382" s="2"/>
      <c r="AT382" s="72"/>
      <c r="AU382" s="2"/>
      <c r="AV382" s="2"/>
      <c r="AW382" s="2"/>
      <c r="AX382" s="19" t="str">
        <f>IF(OR(AU382="",AV382=""),"",INDEX(计分标准!$C$77:$E$81,MATCH(工作量统计!AU382,计分标准!$A$77:$A$81,0),MATCH(工作量统计!AV382,计分标准!$C$76:$E$76,0)))</f>
        <v/>
      </c>
      <c r="AY382" s="79" t="str">
        <f>IF(AW382="",AX382,AX382*INDEX(计分标准!$C$97:$I$101,MATCH(AU382,计分标准!$A$97:$A$101,0),MATCH(AW382,计分标准!$C$96:$I$96,0)))</f>
        <v/>
      </c>
      <c r="AZ382" s="17" t="str">
        <f t="shared" si="36"/>
        <v/>
      </c>
      <c r="BA382" s="38"/>
    </row>
    <row r="383" spans="1:53" s="4" customFormat="1" ht="21" customHeight="1">
      <c r="A383" s="2"/>
      <c r="B383" s="5"/>
      <c r="C383" s="2"/>
      <c r="D383" s="2"/>
      <c r="E383" s="2"/>
      <c r="F383" s="18" t="str">
        <f>IF(OR(D383="",E383=""),"",VLOOKUP(D383,计分标准!$A$2:$C$10,3,0)*VLOOKUP(E383,计分标准!$A$13:$C$19,3,0))</f>
        <v/>
      </c>
      <c r="G383" s="2"/>
      <c r="H383" s="72"/>
      <c r="I383" s="2"/>
      <c r="J383" s="2"/>
      <c r="K383" s="2"/>
      <c r="L383" s="19" t="str">
        <f>IF(OR(I383="",J383="",K383=""),"",VLOOKUP(I383,计分标准!$A$23:$C$31,3,0)*INDEX(计分标准!$B$35:$I$42,MATCH(工作量统计!J383,计分标准!$A$35:$A$42,0),MATCH(工作量统计!K383,计分标准!$B$34:$I$34,0))/100)</f>
        <v/>
      </c>
      <c r="M383" s="2"/>
      <c r="N383" s="2"/>
      <c r="O383" s="17" t="str">
        <f t="shared" si="31"/>
        <v/>
      </c>
      <c r="P383" s="17" t="str">
        <f t="shared" si="32"/>
        <v/>
      </c>
      <c r="Q383" s="59"/>
      <c r="R383" s="59"/>
      <c r="S383" s="72"/>
      <c r="T383" s="59"/>
      <c r="U383" s="59"/>
      <c r="V383" s="17" t="str">
        <f>IF(U383="","",VLOOKUP(U383,计分标准!$A$47:$C$55,3,0))</f>
        <v/>
      </c>
      <c r="W383" s="2"/>
      <c r="X383" s="2"/>
      <c r="Y383" s="72"/>
      <c r="Z383" s="2"/>
      <c r="AA383" s="2"/>
      <c r="AB383" s="2"/>
      <c r="AC383" s="78"/>
      <c r="AD383" s="78"/>
      <c r="AE383" s="44"/>
      <c r="AF383" s="17" t="str">
        <f>IF(OR(Z383="",AA383="",AB383=""),"",VLOOKUP(Z383,计分标准!$A$70:$B$73,2,0)*VLOOKUP(AA383,计分标准!$A$58:$C$61,3,0)*AB383/10)</f>
        <v/>
      </c>
      <c r="AG383" s="17" t="str">
        <f>IF(AC383="",AF383,VLOOKUP(AC383,计分标准!$A$64:$B$67,2,0)*AF383)</f>
        <v/>
      </c>
      <c r="AH383" s="17" t="str">
        <f t="shared" si="33"/>
        <v/>
      </c>
      <c r="AI383" s="2"/>
      <c r="AJ383" s="72"/>
      <c r="AK383" s="72"/>
      <c r="AL383" s="2"/>
      <c r="AM383" s="17" t="str">
        <f t="shared" si="34"/>
        <v/>
      </c>
      <c r="AN383" s="2"/>
      <c r="AO383" s="72"/>
      <c r="AP383" s="2"/>
      <c r="AQ383" s="2"/>
      <c r="AR383" s="17" t="str">
        <f t="shared" si="35"/>
        <v/>
      </c>
      <c r="AS383" s="2"/>
      <c r="AT383" s="72"/>
      <c r="AU383" s="2"/>
      <c r="AV383" s="2"/>
      <c r="AW383" s="2"/>
      <c r="AX383" s="19" t="str">
        <f>IF(OR(AU383="",AV383=""),"",INDEX(计分标准!$C$77:$E$81,MATCH(工作量统计!AU383,计分标准!$A$77:$A$81,0),MATCH(工作量统计!AV383,计分标准!$C$76:$E$76,0)))</f>
        <v/>
      </c>
      <c r="AY383" s="79" t="str">
        <f>IF(AW383="",AX383,AX383*INDEX(计分标准!$C$97:$I$101,MATCH(AU383,计分标准!$A$97:$A$101,0),MATCH(AW383,计分标准!$C$96:$I$96,0)))</f>
        <v/>
      </c>
      <c r="AZ383" s="17" t="str">
        <f t="shared" si="36"/>
        <v/>
      </c>
      <c r="BA383" s="38"/>
    </row>
    <row r="384" spans="1:53" s="4" customFormat="1" ht="21" customHeight="1">
      <c r="A384" s="2"/>
      <c r="B384" s="5"/>
      <c r="C384" s="2"/>
      <c r="D384" s="2"/>
      <c r="E384" s="2"/>
      <c r="F384" s="18" t="str">
        <f>IF(OR(D384="",E384=""),"",VLOOKUP(D384,计分标准!$A$2:$C$10,3,0)*VLOOKUP(E384,计分标准!$A$13:$C$19,3,0))</f>
        <v/>
      </c>
      <c r="G384" s="2"/>
      <c r="H384" s="72"/>
      <c r="I384" s="2"/>
      <c r="J384" s="2"/>
      <c r="K384" s="2"/>
      <c r="L384" s="19" t="str">
        <f>IF(OR(I384="",J384="",K384=""),"",VLOOKUP(I384,计分标准!$A$23:$C$31,3,0)*INDEX(计分标准!$B$35:$I$42,MATCH(工作量统计!J384,计分标准!$A$35:$A$42,0),MATCH(工作量统计!K384,计分标准!$B$34:$I$34,0))/100)</f>
        <v/>
      </c>
      <c r="M384" s="2"/>
      <c r="N384" s="2"/>
      <c r="O384" s="17" t="str">
        <f t="shared" si="31"/>
        <v/>
      </c>
      <c r="P384" s="17" t="str">
        <f t="shared" si="32"/>
        <v/>
      </c>
      <c r="Q384" s="59"/>
      <c r="R384" s="59"/>
      <c r="S384" s="72"/>
      <c r="T384" s="59"/>
      <c r="U384" s="59"/>
      <c r="V384" s="17" t="str">
        <f>IF(U384="","",VLOOKUP(U384,计分标准!$A$47:$C$55,3,0))</f>
        <v/>
      </c>
      <c r="W384" s="2"/>
      <c r="X384" s="2"/>
      <c r="Y384" s="72"/>
      <c r="Z384" s="2"/>
      <c r="AA384" s="2"/>
      <c r="AB384" s="2"/>
      <c r="AC384" s="78"/>
      <c r="AD384" s="78"/>
      <c r="AE384" s="44"/>
      <c r="AF384" s="17" t="str">
        <f>IF(OR(Z384="",AA384="",AB384=""),"",VLOOKUP(Z384,计分标准!$A$70:$B$73,2,0)*VLOOKUP(AA384,计分标准!$A$58:$C$61,3,0)*AB384/10)</f>
        <v/>
      </c>
      <c r="AG384" s="17" t="str">
        <f>IF(AC384="",AF384,VLOOKUP(AC384,计分标准!$A$64:$B$67,2,0)*AF384)</f>
        <v/>
      </c>
      <c r="AH384" s="17" t="str">
        <f t="shared" si="33"/>
        <v/>
      </c>
      <c r="AI384" s="2"/>
      <c r="AJ384" s="72"/>
      <c r="AK384" s="72"/>
      <c r="AL384" s="2"/>
      <c r="AM384" s="17" t="str">
        <f t="shared" si="34"/>
        <v/>
      </c>
      <c r="AN384" s="2"/>
      <c r="AO384" s="72"/>
      <c r="AP384" s="2"/>
      <c r="AQ384" s="2"/>
      <c r="AR384" s="17" t="str">
        <f t="shared" si="35"/>
        <v/>
      </c>
      <c r="AS384" s="2"/>
      <c r="AT384" s="72"/>
      <c r="AU384" s="2"/>
      <c r="AV384" s="2"/>
      <c r="AW384" s="2"/>
      <c r="AX384" s="19" t="str">
        <f>IF(OR(AU384="",AV384=""),"",INDEX(计分标准!$C$77:$E$81,MATCH(工作量统计!AU384,计分标准!$A$77:$A$81,0),MATCH(工作量统计!AV384,计分标准!$C$76:$E$76,0)))</f>
        <v/>
      </c>
      <c r="AY384" s="79" t="str">
        <f>IF(AW384="",AX384,AX384*INDEX(计分标准!$C$97:$I$101,MATCH(AU384,计分标准!$A$97:$A$101,0),MATCH(AW384,计分标准!$C$96:$I$96,0)))</f>
        <v/>
      </c>
      <c r="AZ384" s="17" t="str">
        <f t="shared" si="36"/>
        <v/>
      </c>
      <c r="BA384" s="38"/>
    </row>
    <row r="385" spans="1:53" s="4" customFormat="1" ht="21" customHeight="1">
      <c r="A385" s="2"/>
      <c r="B385" s="5"/>
      <c r="C385" s="2"/>
      <c r="D385" s="2"/>
      <c r="E385" s="2"/>
      <c r="F385" s="18" t="str">
        <f>IF(OR(D385="",E385=""),"",VLOOKUP(D385,计分标准!$A$2:$C$10,3,0)*VLOOKUP(E385,计分标准!$A$13:$C$19,3,0))</f>
        <v/>
      </c>
      <c r="G385" s="2"/>
      <c r="H385" s="72"/>
      <c r="I385" s="2"/>
      <c r="J385" s="2"/>
      <c r="K385" s="2"/>
      <c r="L385" s="19" t="str">
        <f>IF(OR(I385="",J385="",K385=""),"",VLOOKUP(I385,计分标准!$A$23:$C$31,3,0)*INDEX(计分标准!$B$35:$I$42,MATCH(工作量统计!J385,计分标准!$A$35:$A$42,0),MATCH(工作量统计!K385,计分标准!$B$34:$I$34,0))/100)</f>
        <v/>
      </c>
      <c r="M385" s="2"/>
      <c r="N385" s="2"/>
      <c r="O385" s="17" t="str">
        <f t="shared" si="31"/>
        <v/>
      </c>
      <c r="P385" s="17" t="str">
        <f t="shared" si="32"/>
        <v/>
      </c>
      <c r="Q385" s="59"/>
      <c r="R385" s="59"/>
      <c r="S385" s="72"/>
      <c r="T385" s="59"/>
      <c r="U385" s="59"/>
      <c r="V385" s="17" t="str">
        <f>IF(U385="","",VLOOKUP(U385,计分标准!$A$47:$C$55,3,0))</f>
        <v/>
      </c>
      <c r="W385" s="2"/>
      <c r="X385" s="2"/>
      <c r="Y385" s="72"/>
      <c r="Z385" s="2"/>
      <c r="AA385" s="2"/>
      <c r="AB385" s="2"/>
      <c r="AC385" s="78"/>
      <c r="AD385" s="78"/>
      <c r="AE385" s="44"/>
      <c r="AF385" s="17" t="str">
        <f>IF(OR(Z385="",AA385="",AB385=""),"",VLOOKUP(Z385,计分标准!$A$70:$B$73,2,0)*VLOOKUP(AA385,计分标准!$A$58:$C$61,3,0)*AB385/10)</f>
        <v/>
      </c>
      <c r="AG385" s="17" t="str">
        <f>IF(AC385="",AF385,VLOOKUP(AC385,计分标准!$A$64:$B$67,2,0)*AF385)</f>
        <v/>
      </c>
      <c r="AH385" s="17" t="str">
        <f t="shared" si="33"/>
        <v/>
      </c>
      <c r="AI385" s="2"/>
      <c r="AJ385" s="72"/>
      <c r="AK385" s="72"/>
      <c r="AL385" s="2"/>
      <c r="AM385" s="17" t="str">
        <f t="shared" si="34"/>
        <v/>
      </c>
      <c r="AN385" s="2"/>
      <c r="AO385" s="72"/>
      <c r="AP385" s="2"/>
      <c r="AQ385" s="2"/>
      <c r="AR385" s="17" t="str">
        <f t="shared" si="35"/>
        <v/>
      </c>
      <c r="AS385" s="2"/>
      <c r="AT385" s="72"/>
      <c r="AU385" s="2"/>
      <c r="AV385" s="2"/>
      <c r="AW385" s="2"/>
      <c r="AX385" s="19" t="str">
        <f>IF(OR(AU385="",AV385=""),"",INDEX(计分标准!$C$77:$E$81,MATCH(工作量统计!AU385,计分标准!$A$77:$A$81,0),MATCH(工作量统计!AV385,计分标准!$C$76:$E$76,0)))</f>
        <v/>
      </c>
      <c r="AY385" s="79" t="str">
        <f>IF(AW385="",AX385,AX385*INDEX(计分标准!$C$97:$I$101,MATCH(AU385,计分标准!$A$97:$A$101,0),MATCH(AW385,计分标准!$C$96:$I$96,0)))</f>
        <v/>
      </c>
      <c r="AZ385" s="17" t="str">
        <f t="shared" si="36"/>
        <v/>
      </c>
      <c r="BA385" s="38"/>
    </row>
    <row r="386" spans="1:53" s="4" customFormat="1" ht="21" customHeight="1">
      <c r="A386" s="2"/>
      <c r="B386" s="5"/>
      <c r="C386" s="2"/>
      <c r="D386" s="2"/>
      <c r="E386" s="2"/>
      <c r="F386" s="18" t="str">
        <f>IF(OR(D386="",E386=""),"",VLOOKUP(D386,计分标准!$A$2:$C$10,3,0)*VLOOKUP(E386,计分标准!$A$13:$C$19,3,0))</f>
        <v/>
      </c>
      <c r="G386" s="2"/>
      <c r="H386" s="72"/>
      <c r="I386" s="2"/>
      <c r="J386" s="2"/>
      <c r="K386" s="2"/>
      <c r="L386" s="19" t="str">
        <f>IF(OR(I386="",J386="",K386=""),"",VLOOKUP(I386,计分标准!$A$23:$C$31,3,0)*INDEX(计分标准!$B$35:$I$42,MATCH(工作量统计!J386,计分标准!$A$35:$A$42,0),MATCH(工作量统计!K386,计分标准!$B$34:$I$34,0))/100)</f>
        <v/>
      </c>
      <c r="M386" s="2"/>
      <c r="N386" s="2"/>
      <c r="O386" s="17" t="str">
        <f t="shared" si="31"/>
        <v/>
      </c>
      <c r="P386" s="17" t="str">
        <f t="shared" si="32"/>
        <v/>
      </c>
      <c r="Q386" s="59"/>
      <c r="R386" s="59"/>
      <c r="S386" s="72"/>
      <c r="T386" s="59"/>
      <c r="U386" s="59"/>
      <c r="V386" s="17" t="str">
        <f>IF(U386="","",VLOOKUP(U386,计分标准!$A$47:$C$55,3,0))</f>
        <v/>
      </c>
      <c r="W386" s="2"/>
      <c r="X386" s="2"/>
      <c r="Y386" s="72"/>
      <c r="Z386" s="2"/>
      <c r="AA386" s="2"/>
      <c r="AB386" s="2"/>
      <c r="AC386" s="78"/>
      <c r="AD386" s="78"/>
      <c r="AE386" s="44"/>
      <c r="AF386" s="17" t="str">
        <f>IF(OR(Z386="",AA386="",AB386=""),"",VLOOKUP(Z386,计分标准!$A$70:$B$73,2,0)*VLOOKUP(AA386,计分标准!$A$58:$C$61,3,0)*AB386/10)</f>
        <v/>
      </c>
      <c r="AG386" s="17" t="str">
        <f>IF(AC386="",AF386,VLOOKUP(AC386,计分标准!$A$64:$B$67,2,0)*AF386)</f>
        <v/>
      </c>
      <c r="AH386" s="17" t="str">
        <f t="shared" si="33"/>
        <v/>
      </c>
      <c r="AI386" s="2"/>
      <c r="AJ386" s="72"/>
      <c r="AK386" s="72"/>
      <c r="AL386" s="2"/>
      <c r="AM386" s="17" t="str">
        <f t="shared" si="34"/>
        <v/>
      </c>
      <c r="AN386" s="2"/>
      <c r="AO386" s="72"/>
      <c r="AP386" s="2"/>
      <c r="AQ386" s="2"/>
      <c r="AR386" s="17" t="str">
        <f t="shared" si="35"/>
        <v/>
      </c>
      <c r="AS386" s="2"/>
      <c r="AT386" s="72"/>
      <c r="AU386" s="2"/>
      <c r="AV386" s="2"/>
      <c r="AW386" s="2"/>
      <c r="AX386" s="19" t="str">
        <f>IF(OR(AU386="",AV386=""),"",INDEX(计分标准!$C$77:$E$81,MATCH(工作量统计!AU386,计分标准!$A$77:$A$81,0),MATCH(工作量统计!AV386,计分标准!$C$76:$E$76,0)))</f>
        <v/>
      </c>
      <c r="AY386" s="79" t="str">
        <f>IF(AW386="",AX386,AX386*INDEX(计分标准!$C$97:$I$101,MATCH(AU386,计分标准!$A$97:$A$101,0),MATCH(AW386,计分标准!$C$96:$I$96,0)))</f>
        <v/>
      </c>
      <c r="AZ386" s="17" t="str">
        <f t="shared" si="36"/>
        <v/>
      </c>
      <c r="BA386" s="38"/>
    </row>
    <row r="387" spans="1:53" s="4" customFormat="1" ht="21" customHeight="1">
      <c r="A387" s="2"/>
      <c r="B387" s="5"/>
      <c r="C387" s="2"/>
      <c r="D387" s="2"/>
      <c r="E387" s="2"/>
      <c r="F387" s="18" t="str">
        <f>IF(OR(D387="",E387=""),"",VLOOKUP(D387,计分标准!$A$2:$C$10,3,0)*VLOOKUP(E387,计分标准!$A$13:$C$19,3,0))</f>
        <v/>
      </c>
      <c r="G387" s="2"/>
      <c r="H387" s="72"/>
      <c r="I387" s="2"/>
      <c r="J387" s="2"/>
      <c r="K387" s="2"/>
      <c r="L387" s="19" t="str">
        <f>IF(OR(I387="",J387="",K387=""),"",VLOOKUP(I387,计分标准!$A$23:$C$31,3,0)*INDEX(计分标准!$B$35:$I$42,MATCH(工作量统计!J387,计分标准!$A$35:$A$42,0),MATCH(工作量统计!K387,计分标准!$B$34:$I$34,0))/100)</f>
        <v/>
      </c>
      <c r="M387" s="2"/>
      <c r="N387" s="2"/>
      <c r="O387" s="17" t="str">
        <f t="shared" si="31"/>
        <v/>
      </c>
      <c r="P387" s="17" t="str">
        <f t="shared" si="32"/>
        <v/>
      </c>
      <c r="Q387" s="59"/>
      <c r="R387" s="59"/>
      <c r="S387" s="72"/>
      <c r="T387" s="59"/>
      <c r="U387" s="59"/>
      <c r="V387" s="17" t="str">
        <f>IF(U387="","",VLOOKUP(U387,计分标准!$A$47:$C$55,3,0))</f>
        <v/>
      </c>
      <c r="W387" s="2"/>
      <c r="X387" s="2"/>
      <c r="Y387" s="72"/>
      <c r="Z387" s="2"/>
      <c r="AA387" s="2"/>
      <c r="AB387" s="2"/>
      <c r="AC387" s="78"/>
      <c r="AD387" s="78"/>
      <c r="AE387" s="44"/>
      <c r="AF387" s="17" t="str">
        <f>IF(OR(Z387="",AA387="",AB387=""),"",VLOOKUP(Z387,计分标准!$A$70:$B$73,2,0)*VLOOKUP(AA387,计分标准!$A$58:$C$61,3,0)*AB387/10)</f>
        <v/>
      </c>
      <c r="AG387" s="17" t="str">
        <f>IF(AC387="",AF387,VLOOKUP(AC387,计分标准!$A$64:$B$67,2,0)*AF387)</f>
        <v/>
      </c>
      <c r="AH387" s="17" t="str">
        <f t="shared" si="33"/>
        <v/>
      </c>
      <c r="AI387" s="2"/>
      <c r="AJ387" s="72"/>
      <c r="AK387" s="72"/>
      <c r="AL387" s="2"/>
      <c r="AM387" s="17" t="str">
        <f t="shared" si="34"/>
        <v/>
      </c>
      <c r="AN387" s="2"/>
      <c r="AO387" s="72"/>
      <c r="AP387" s="2"/>
      <c r="AQ387" s="2"/>
      <c r="AR387" s="17" t="str">
        <f t="shared" si="35"/>
        <v/>
      </c>
      <c r="AS387" s="2"/>
      <c r="AT387" s="72"/>
      <c r="AU387" s="2"/>
      <c r="AV387" s="2"/>
      <c r="AW387" s="2"/>
      <c r="AX387" s="19" t="str">
        <f>IF(OR(AU387="",AV387=""),"",INDEX(计分标准!$C$77:$E$81,MATCH(工作量统计!AU387,计分标准!$A$77:$A$81,0),MATCH(工作量统计!AV387,计分标准!$C$76:$E$76,0)))</f>
        <v/>
      </c>
      <c r="AY387" s="79" t="str">
        <f>IF(AW387="",AX387,AX387*INDEX(计分标准!$C$97:$I$101,MATCH(AU387,计分标准!$A$97:$A$101,0),MATCH(AW387,计分标准!$C$96:$I$96,0)))</f>
        <v/>
      </c>
      <c r="AZ387" s="17" t="str">
        <f t="shared" si="36"/>
        <v/>
      </c>
      <c r="BA387" s="38"/>
    </row>
    <row r="388" spans="1:53" s="4" customFormat="1" ht="21" customHeight="1">
      <c r="A388" s="2"/>
      <c r="B388" s="5"/>
      <c r="C388" s="2"/>
      <c r="D388" s="2"/>
      <c r="E388" s="2"/>
      <c r="F388" s="18" t="str">
        <f>IF(OR(D388="",E388=""),"",VLOOKUP(D388,计分标准!$A$2:$C$10,3,0)*VLOOKUP(E388,计分标准!$A$13:$C$19,3,0))</f>
        <v/>
      </c>
      <c r="G388" s="2"/>
      <c r="H388" s="72"/>
      <c r="I388" s="2"/>
      <c r="J388" s="2"/>
      <c r="K388" s="2"/>
      <c r="L388" s="19" t="str">
        <f>IF(OR(I388="",J388="",K388=""),"",VLOOKUP(I388,计分标准!$A$23:$C$31,3,0)*INDEX(计分标准!$B$35:$I$42,MATCH(工作量统计!J388,计分标准!$A$35:$A$42,0),MATCH(工作量统计!K388,计分标准!$B$34:$I$34,0))/100)</f>
        <v/>
      </c>
      <c r="M388" s="2"/>
      <c r="N388" s="2"/>
      <c r="O388" s="17" t="str">
        <f t="shared" si="31"/>
        <v/>
      </c>
      <c r="P388" s="17" t="str">
        <f t="shared" si="32"/>
        <v/>
      </c>
      <c r="Q388" s="59"/>
      <c r="R388" s="59"/>
      <c r="S388" s="72"/>
      <c r="T388" s="59"/>
      <c r="U388" s="59"/>
      <c r="V388" s="17" t="str">
        <f>IF(U388="","",VLOOKUP(U388,计分标准!$A$47:$C$55,3,0))</f>
        <v/>
      </c>
      <c r="W388" s="2"/>
      <c r="X388" s="2"/>
      <c r="Y388" s="72"/>
      <c r="Z388" s="2"/>
      <c r="AA388" s="2"/>
      <c r="AB388" s="2"/>
      <c r="AC388" s="78"/>
      <c r="AD388" s="78"/>
      <c r="AE388" s="44"/>
      <c r="AF388" s="17" t="str">
        <f>IF(OR(Z388="",AA388="",AB388=""),"",VLOOKUP(Z388,计分标准!$A$70:$B$73,2,0)*VLOOKUP(AA388,计分标准!$A$58:$C$61,3,0)*AB388/10)</f>
        <v/>
      </c>
      <c r="AG388" s="17" t="str">
        <f>IF(AC388="",AF388,VLOOKUP(AC388,计分标准!$A$64:$B$67,2,0)*AF388)</f>
        <v/>
      </c>
      <c r="AH388" s="17" t="str">
        <f t="shared" si="33"/>
        <v/>
      </c>
      <c r="AI388" s="2"/>
      <c r="AJ388" s="72"/>
      <c r="AK388" s="72"/>
      <c r="AL388" s="2"/>
      <c r="AM388" s="17" t="str">
        <f t="shared" si="34"/>
        <v/>
      </c>
      <c r="AN388" s="2"/>
      <c r="AO388" s="72"/>
      <c r="AP388" s="2"/>
      <c r="AQ388" s="2"/>
      <c r="AR388" s="17" t="str">
        <f t="shared" si="35"/>
        <v/>
      </c>
      <c r="AS388" s="2"/>
      <c r="AT388" s="72"/>
      <c r="AU388" s="2"/>
      <c r="AV388" s="2"/>
      <c r="AW388" s="2"/>
      <c r="AX388" s="19" t="str">
        <f>IF(OR(AU388="",AV388=""),"",INDEX(计分标准!$C$77:$E$81,MATCH(工作量统计!AU388,计分标准!$A$77:$A$81,0),MATCH(工作量统计!AV388,计分标准!$C$76:$E$76,0)))</f>
        <v/>
      </c>
      <c r="AY388" s="79" t="str">
        <f>IF(AW388="",AX388,AX388*INDEX(计分标准!$C$97:$I$101,MATCH(AU388,计分标准!$A$97:$A$101,0),MATCH(AW388,计分标准!$C$96:$I$96,0)))</f>
        <v/>
      </c>
      <c r="AZ388" s="17" t="str">
        <f t="shared" si="36"/>
        <v/>
      </c>
      <c r="BA388" s="38"/>
    </row>
    <row r="389" spans="1:53" s="4" customFormat="1" ht="21" customHeight="1">
      <c r="A389" s="2"/>
      <c r="B389" s="5"/>
      <c r="C389" s="2"/>
      <c r="D389" s="2"/>
      <c r="E389" s="2"/>
      <c r="F389" s="18" t="str">
        <f>IF(OR(D389="",E389=""),"",VLOOKUP(D389,计分标准!$A$2:$C$10,3,0)*VLOOKUP(E389,计分标准!$A$13:$C$19,3,0))</f>
        <v/>
      </c>
      <c r="G389" s="2"/>
      <c r="H389" s="72"/>
      <c r="I389" s="2"/>
      <c r="J389" s="2"/>
      <c r="K389" s="2"/>
      <c r="L389" s="19" t="str">
        <f>IF(OR(I389="",J389="",K389=""),"",VLOOKUP(I389,计分标准!$A$23:$C$31,3,0)*INDEX(计分标准!$B$35:$I$42,MATCH(工作量统计!J389,计分标准!$A$35:$A$42,0),MATCH(工作量统计!K389,计分标准!$B$34:$I$34,0))/100)</f>
        <v/>
      </c>
      <c r="M389" s="2"/>
      <c r="N389" s="2"/>
      <c r="O389" s="17" t="str">
        <f t="shared" si="31"/>
        <v/>
      </c>
      <c r="P389" s="17" t="str">
        <f t="shared" si="32"/>
        <v/>
      </c>
      <c r="Q389" s="59"/>
      <c r="R389" s="59"/>
      <c r="S389" s="72"/>
      <c r="T389" s="59"/>
      <c r="U389" s="59"/>
      <c r="V389" s="17" t="str">
        <f>IF(U389="","",VLOOKUP(U389,计分标准!$A$47:$C$55,3,0))</f>
        <v/>
      </c>
      <c r="W389" s="2"/>
      <c r="X389" s="2"/>
      <c r="Y389" s="72"/>
      <c r="Z389" s="2"/>
      <c r="AA389" s="2"/>
      <c r="AB389" s="2"/>
      <c r="AC389" s="78"/>
      <c r="AD389" s="78"/>
      <c r="AE389" s="44"/>
      <c r="AF389" s="17" t="str">
        <f>IF(OR(Z389="",AA389="",AB389=""),"",VLOOKUP(Z389,计分标准!$A$70:$B$73,2,0)*VLOOKUP(AA389,计分标准!$A$58:$C$61,3,0)*AB389/10)</f>
        <v/>
      </c>
      <c r="AG389" s="17" t="str">
        <f>IF(AC389="",AF389,VLOOKUP(AC389,计分标准!$A$64:$B$67,2,0)*AF389)</f>
        <v/>
      </c>
      <c r="AH389" s="17" t="str">
        <f t="shared" si="33"/>
        <v/>
      </c>
      <c r="AI389" s="2"/>
      <c r="AJ389" s="72"/>
      <c r="AK389" s="72"/>
      <c r="AL389" s="2"/>
      <c r="AM389" s="17" t="str">
        <f t="shared" si="34"/>
        <v/>
      </c>
      <c r="AN389" s="2"/>
      <c r="AO389" s="72"/>
      <c r="AP389" s="2"/>
      <c r="AQ389" s="2"/>
      <c r="AR389" s="17" t="str">
        <f t="shared" si="35"/>
        <v/>
      </c>
      <c r="AS389" s="2"/>
      <c r="AT389" s="72"/>
      <c r="AU389" s="2"/>
      <c r="AV389" s="2"/>
      <c r="AW389" s="2"/>
      <c r="AX389" s="19" t="str">
        <f>IF(OR(AU389="",AV389=""),"",INDEX(计分标准!$C$77:$E$81,MATCH(工作量统计!AU389,计分标准!$A$77:$A$81,0),MATCH(工作量统计!AV389,计分标准!$C$76:$E$76,0)))</f>
        <v/>
      </c>
      <c r="AY389" s="79" t="str">
        <f>IF(AW389="",AX389,AX389*INDEX(计分标准!$C$97:$I$101,MATCH(AU389,计分标准!$A$97:$A$101,0),MATCH(AW389,计分标准!$C$96:$I$96,0)))</f>
        <v/>
      </c>
      <c r="AZ389" s="17" t="str">
        <f t="shared" si="36"/>
        <v/>
      </c>
      <c r="BA389" s="38"/>
    </row>
    <row r="390" spans="1:53" s="4" customFormat="1" ht="21" customHeight="1">
      <c r="A390" s="2"/>
      <c r="B390" s="5"/>
      <c r="C390" s="2"/>
      <c r="D390" s="2"/>
      <c r="E390" s="2"/>
      <c r="F390" s="18" t="str">
        <f>IF(OR(D390="",E390=""),"",VLOOKUP(D390,计分标准!$A$2:$C$10,3,0)*VLOOKUP(E390,计分标准!$A$13:$C$19,3,0))</f>
        <v/>
      </c>
      <c r="G390" s="2"/>
      <c r="H390" s="72"/>
      <c r="I390" s="2"/>
      <c r="J390" s="2"/>
      <c r="K390" s="2"/>
      <c r="L390" s="19" t="str">
        <f>IF(OR(I390="",J390="",K390=""),"",VLOOKUP(I390,计分标准!$A$23:$C$31,3,0)*INDEX(计分标准!$B$35:$I$42,MATCH(工作量统计!J390,计分标准!$A$35:$A$42,0),MATCH(工作量统计!K390,计分标准!$B$34:$I$34,0))/100)</f>
        <v/>
      </c>
      <c r="M390" s="2"/>
      <c r="N390" s="2"/>
      <c r="O390" s="17" t="str">
        <f t="shared" si="31"/>
        <v/>
      </c>
      <c r="P390" s="17" t="str">
        <f t="shared" si="32"/>
        <v/>
      </c>
      <c r="Q390" s="59"/>
      <c r="R390" s="59"/>
      <c r="S390" s="72"/>
      <c r="T390" s="59"/>
      <c r="U390" s="59"/>
      <c r="V390" s="17" t="str">
        <f>IF(U390="","",VLOOKUP(U390,计分标准!$A$47:$C$55,3,0))</f>
        <v/>
      </c>
      <c r="W390" s="2"/>
      <c r="X390" s="2"/>
      <c r="Y390" s="72"/>
      <c r="Z390" s="2"/>
      <c r="AA390" s="2"/>
      <c r="AB390" s="2"/>
      <c r="AC390" s="78"/>
      <c r="AD390" s="78"/>
      <c r="AE390" s="44"/>
      <c r="AF390" s="17" t="str">
        <f>IF(OR(Z390="",AA390="",AB390=""),"",VLOOKUP(Z390,计分标准!$A$70:$B$73,2,0)*VLOOKUP(AA390,计分标准!$A$58:$C$61,3,0)*AB390/10)</f>
        <v/>
      </c>
      <c r="AG390" s="17" t="str">
        <f>IF(AC390="",AF390,VLOOKUP(AC390,计分标准!$A$64:$B$67,2,0)*AF390)</f>
        <v/>
      </c>
      <c r="AH390" s="17" t="str">
        <f t="shared" si="33"/>
        <v/>
      </c>
      <c r="AI390" s="2"/>
      <c r="AJ390" s="72"/>
      <c r="AK390" s="72"/>
      <c r="AL390" s="2"/>
      <c r="AM390" s="17" t="str">
        <f t="shared" si="34"/>
        <v/>
      </c>
      <c r="AN390" s="2"/>
      <c r="AO390" s="72"/>
      <c r="AP390" s="2"/>
      <c r="AQ390" s="2"/>
      <c r="AR390" s="17" t="str">
        <f t="shared" si="35"/>
        <v/>
      </c>
      <c r="AS390" s="2"/>
      <c r="AT390" s="72"/>
      <c r="AU390" s="2"/>
      <c r="AV390" s="2"/>
      <c r="AW390" s="2"/>
      <c r="AX390" s="19" t="str">
        <f>IF(OR(AU390="",AV390=""),"",INDEX(计分标准!$C$77:$E$81,MATCH(工作量统计!AU390,计分标准!$A$77:$A$81,0),MATCH(工作量统计!AV390,计分标准!$C$76:$E$76,0)))</f>
        <v/>
      </c>
      <c r="AY390" s="79" t="str">
        <f>IF(AW390="",AX390,AX390*INDEX(计分标准!$C$97:$I$101,MATCH(AU390,计分标准!$A$97:$A$101,0),MATCH(AW390,计分标准!$C$96:$I$96,0)))</f>
        <v/>
      </c>
      <c r="AZ390" s="17" t="str">
        <f t="shared" si="36"/>
        <v/>
      </c>
      <c r="BA390" s="38"/>
    </row>
    <row r="391" spans="1:53" s="4" customFormat="1" ht="21" customHeight="1">
      <c r="A391" s="2"/>
      <c r="B391" s="5"/>
      <c r="C391" s="2"/>
      <c r="D391" s="2"/>
      <c r="E391" s="2"/>
      <c r="F391" s="18" t="str">
        <f>IF(OR(D391="",E391=""),"",VLOOKUP(D391,计分标准!$A$2:$C$10,3,0)*VLOOKUP(E391,计分标准!$A$13:$C$19,3,0))</f>
        <v/>
      </c>
      <c r="G391" s="2"/>
      <c r="H391" s="72"/>
      <c r="I391" s="2"/>
      <c r="J391" s="2"/>
      <c r="K391" s="2"/>
      <c r="L391" s="19" t="str">
        <f>IF(OR(I391="",J391="",K391=""),"",VLOOKUP(I391,计分标准!$A$23:$C$31,3,0)*INDEX(计分标准!$B$35:$I$42,MATCH(工作量统计!J391,计分标准!$A$35:$A$42,0),MATCH(工作量统计!K391,计分标准!$B$34:$I$34,0))/100)</f>
        <v/>
      </c>
      <c r="M391" s="2"/>
      <c r="N391" s="2"/>
      <c r="O391" s="17" t="str">
        <f t="shared" ref="O391:O454" si="37">IF(M391="人文社会科学课题",N391,IF(M391="自然科学课题",N391/2,""))</f>
        <v/>
      </c>
      <c r="P391" s="17" t="str">
        <f t="shared" ref="P391:P454" si="38">IF(O391="",L391,IF(AND(O391="",L391=""),"",L391+O391))</f>
        <v/>
      </c>
      <c r="Q391" s="59"/>
      <c r="R391" s="59"/>
      <c r="S391" s="72"/>
      <c r="T391" s="59"/>
      <c r="U391" s="59"/>
      <c r="V391" s="17" t="str">
        <f>IF(U391="","",VLOOKUP(U391,计分标准!$A$47:$C$55,3,0))</f>
        <v/>
      </c>
      <c r="W391" s="2"/>
      <c r="X391" s="2"/>
      <c r="Y391" s="72"/>
      <c r="Z391" s="2"/>
      <c r="AA391" s="2"/>
      <c r="AB391" s="2"/>
      <c r="AC391" s="78"/>
      <c r="AD391" s="78"/>
      <c r="AE391" s="44"/>
      <c r="AF391" s="17" t="str">
        <f>IF(OR(Z391="",AA391="",AB391=""),"",VLOOKUP(Z391,计分标准!$A$70:$B$73,2,0)*VLOOKUP(AA391,计分标准!$A$58:$C$61,3,0)*AB391/10)</f>
        <v/>
      </c>
      <c r="AG391" s="17" t="str">
        <f>IF(AC391="",AF391,VLOOKUP(AC391,计分标准!$A$64:$B$67,2,0)*AF391)</f>
        <v/>
      </c>
      <c r="AH391" s="17" t="str">
        <f t="shared" ref="AH391:AH454" si="39">IF(OR(Z391="",AA391="",AB391=""),"",IF(AD391="BZ1",20+AG391*AE391/AB391,IF(AD391="BZ2",AG391*AE391/AB391,IF(AD391="BZ3",AG391*80%,IF(AD391="BZ4",AG391*20%,AG391)))))</f>
        <v/>
      </c>
      <c r="AI391" s="2"/>
      <c r="AJ391" s="72"/>
      <c r="AK391" s="72"/>
      <c r="AL391" s="2"/>
      <c r="AM391" s="17" t="str">
        <f t="shared" ref="AM391:AM454" si="40">IF(AL391="JD1",120,IF(AL391="JD2",40,IF(AL391="JD3",20,"")))</f>
        <v/>
      </c>
      <c r="AN391" s="2"/>
      <c r="AO391" s="72"/>
      <c r="AP391" s="2"/>
      <c r="AQ391" s="2"/>
      <c r="AR391" s="17" t="str">
        <f t="shared" ref="AR391:AR454" si="41">IF(AP391="JZ1",AQ391*30,IF(AP391="JZ2",AQ391*20,""))</f>
        <v/>
      </c>
      <c r="AS391" s="2"/>
      <c r="AT391" s="72"/>
      <c r="AU391" s="2"/>
      <c r="AV391" s="2"/>
      <c r="AW391" s="2"/>
      <c r="AX391" s="19" t="str">
        <f>IF(OR(AU391="",AV391=""),"",INDEX(计分标准!$C$77:$E$81,MATCH(工作量统计!AU391,计分标准!$A$77:$A$81,0),MATCH(工作量统计!AV391,计分标准!$C$76:$E$76,0)))</f>
        <v/>
      </c>
      <c r="AY391" s="79" t="str">
        <f>IF(AW391="",AX391,AX391*INDEX(计分标准!$C$97:$I$101,MATCH(AU391,计分标准!$A$97:$A$101,0),MATCH(AW391,计分标准!$C$96:$I$96,0)))</f>
        <v/>
      </c>
      <c r="AZ391" s="17" t="str">
        <f t="shared" ref="AZ391:AZ454" si="42">IF(SUM(AR391,AY391,AM391,AH391,V391,P391)=0,"",SUM(AR391,AY391,AM391,AH391,V391,P391))</f>
        <v/>
      </c>
      <c r="BA391" s="38"/>
    </row>
    <row r="392" spans="1:53" s="4" customFormat="1" ht="21" customHeight="1">
      <c r="A392" s="2"/>
      <c r="B392" s="5"/>
      <c r="C392" s="2"/>
      <c r="D392" s="2"/>
      <c r="E392" s="2"/>
      <c r="F392" s="18" t="str">
        <f>IF(OR(D392="",E392=""),"",VLOOKUP(D392,计分标准!$A$2:$C$10,3,0)*VLOOKUP(E392,计分标准!$A$13:$C$19,3,0))</f>
        <v/>
      </c>
      <c r="G392" s="2"/>
      <c r="H392" s="72"/>
      <c r="I392" s="2"/>
      <c r="J392" s="2"/>
      <c r="K392" s="2"/>
      <c r="L392" s="19" t="str">
        <f>IF(OR(I392="",J392="",K392=""),"",VLOOKUP(I392,计分标准!$A$23:$C$31,3,0)*INDEX(计分标准!$B$35:$I$42,MATCH(工作量统计!J392,计分标准!$A$35:$A$42,0),MATCH(工作量统计!K392,计分标准!$B$34:$I$34,0))/100)</f>
        <v/>
      </c>
      <c r="M392" s="2"/>
      <c r="N392" s="2"/>
      <c r="O392" s="17" t="str">
        <f t="shared" si="37"/>
        <v/>
      </c>
      <c r="P392" s="17" t="str">
        <f t="shared" si="38"/>
        <v/>
      </c>
      <c r="Q392" s="59"/>
      <c r="R392" s="59"/>
      <c r="S392" s="72"/>
      <c r="T392" s="59"/>
      <c r="U392" s="59"/>
      <c r="V392" s="17" t="str">
        <f>IF(U392="","",VLOOKUP(U392,计分标准!$A$47:$C$55,3,0))</f>
        <v/>
      </c>
      <c r="W392" s="2"/>
      <c r="X392" s="2"/>
      <c r="Y392" s="72"/>
      <c r="Z392" s="2"/>
      <c r="AA392" s="2"/>
      <c r="AB392" s="2"/>
      <c r="AC392" s="78"/>
      <c r="AD392" s="78"/>
      <c r="AE392" s="44"/>
      <c r="AF392" s="17" t="str">
        <f>IF(OR(Z392="",AA392="",AB392=""),"",VLOOKUP(Z392,计分标准!$A$70:$B$73,2,0)*VLOOKUP(AA392,计分标准!$A$58:$C$61,3,0)*AB392/10)</f>
        <v/>
      </c>
      <c r="AG392" s="17" t="str">
        <f>IF(AC392="",AF392,VLOOKUP(AC392,计分标准!$A$64:$B$67,2,0)*AF392)</f>
        <v/>
      </c>
      <c r="AH392" s="17" t="str">
        <f t="shared" si="39"/>
        <v/>
      </c>
      <c r="AI392" s="2"/>
      <c r="AJ392" s="72"/>
      <c r="AK392" s="72"/>
      <c r="AL392" s="2"/>
      <c r="AM392" s="17" t="str">
        <f t="shared" si="40"/>
        <v/>
      </c>
      <c r="AN392" s="2"/>
      <c r="AO392" s="72"/>
      <c r="AP392" s="2"/>
      <c r="AQ392" s="2"/>
      <c r="AR392" s="17" t="str">
        <f t="shared" si="41"/>
        <v/>
      </c>
      <c r="AS392" s="2"/>
      <c r="AT392" s="72"/>
      <c r="AU392" s="2"/>
      <c r="AV392" s="2"/>
      <c r="AW392" s="2"/>
      <c r="AX392" s="19" t="str">
        <f>IF(OR(AU392="",AV392=""),"",INDEX(计分标准!$C$77:$E$81,MATCH(工作量统计!AU392,计分标准!$A$77:$A$81,0),MATCH(工作量统计!AV392,计分标准!$C$76:$E$76,0)))</f>
        <v/>
      </c>
      <c r="AY392" s="79" t="str">
        <f>IF(AW392="",AX392,AX392*INDEX(计分标准!$C$97:$I$101,MATCH(AU392,计分标准!$A$97:$A$101,0),MATCH(AW392,计分标准!$C$96:$I$96,0)))</f>
        <v/>
      </c>
      <c r="AZ392" s="17" t="str">
        <f t="shared" si="42"/>
        <v/>
      </c>
      <c r="BA392" s="38"/>
    </row>
    <row r="393" spans="1:53" s="4" customFormat="1" ht="21" customHeight="1">
      <c r="A393" s="2"/>
      <c r="B393" s="5"/>
      <c r="C393" s="2"/>
      <c r="D393" s="2"/>
      <c r="E393" s="2"/>
      <c r="F393" s="18" t="str">
        <f>IF(OR(D393="",E393=""),"",VLOOKUP(D393,计分标准!$A$2:$C$10,3,0)*VLOOKUP(E393,计分标准!$A$13:$C$19,3,0))</f>
        <v/>
      </c>
      <c r="G393" s="2"/>
      <c r="H393" s="72"/>
      <c r="I393" s="2"/>
      <c r="J393" s="2"/>
      <c r="K393" s="2"/>
      <c r="L393" s="19" t="str">
        <f>IF(OR(I393="",J393="",K393=""),"",VLOOKUP(I393,计分标准!$A$23:$C$31,3,0)*INDEX(计分标准!$B$35:$I$42,MATCH(工作量统计!J393,计分标准!$A$35:$A$42,0),MATCH(工作量统计!K393,计分标准!$B$34:$I$34,0))/100)</f>
        <v/>
      </c>
      <c r="M393" s="2"/>
      <c r="N393" s="2"/>
      <c r="O393" s="17" t="str">
        <f t="shared" si="37"/>
        <v/>
      </c>
      <c r="P393" s="17" t="str">
        <f t="shared" si="38"/>
        <v/>
      </c>
      <c r="Q393" s="59"/>
      <c r="R393" s="59"/>
      <c r="S393" s="72"/>
      <c r="T393" s="59"/>
      <c r="U393" s="59"/>
      <c r="V393" s="17" t="str">
        <f>IF(U393="","",VLOOKUP(U393,计分标准!$A$47:$C$55,3,0))</f>
        <v/>
      </c>
      <c r="W393" s="2"/>
      <c r="X393" s="2"/>
      <c r="Y393" s="72"/>
      <c r="Z393" s="2"/>
      <c r="AA393" s="2"/>
      <c r="AB393" s="2"/>
      <c r="AC393" s="78"/>
      <c r="AD393" s="78"/>
      <c r="AE393" s="44"/>
      <c r="AF393" s="17" t="str">
        <f>IF(OR(Z393="",AA393="",AB393=""),"",VLOOKUP(Z393,计分标准!$A$70:$B$73,2,0)*VLOOKUP(AA393,计分标准!$A$58:$C$61,3,0)*AB393/10)</f>
        <v/>
      </c>
      <c r="AG393" s="17" t="str">
        <f>IF(AC393="",AF393,VLOOKUP(AC393,计分标准!$A$64:$B$67,2,0)*AF393)</f>
        <v/>
      </c>
      <c r="AH393" s="17" t="str">
        <f t="shared" si="39"/>
        <v/>
      </c>
      <c r="AI393" s="2"/>
      <c r="AJ393" s="72"/>
      <c r="AK393" s="72"/>
      <c r="AL393" s="2"/>
      <c r="AM393" s="17" t="str">
        <f t="shared" si="40"/>
        <v/>
      </c>
      <c r="AN393" s="2"/>
      <c r="AO393" s="72"/>
      <c r="AP393" s="2"/>
      <c r="AQ393" s="2"/>
      <c r="AR393" s="17" t="str">
        <f t="shared" si="41"/>
        <v/>
      </c>
      <c r="AS393" s="2"/>
      <c r="AT393" s="72"/>
      <c r="AU393" s="2"/>
      <c r="AV393" s="2"/>
      <c r="AW393" s="2"/>
      <c r="AX393" s="19" t="str">
        <f>IF(OR(AU393="",AV393=""),"",INDEX(计分标准!$C$77:$E$81,MATCH(工作量统计!AU393,计分标准!$A$77:$A$81,0),MATCH(工作量统计!AV393,计分标准!$C$76:$E$76,0)))</f>
        <v/>
      </c>
      <c r="AY393" s="79" t="str">
        <f>IF(AW393="",AX393,AX393*INDEX(计分标准!$C$97:$I$101,MATCH(AU393,计分标准!$A$97:$A$101,0),MATCH(AW393,计分标准!$C$96:$I$96,0)))</f>
        <v/>
      </c>
      <c r="AZ393" s="17" t="str">
        <f t="shared" si="42"/>
        <v/>
      </c>
      <c r="BA393" s="38"/>
    </row>
    <row r="394" spans="1:53" s="4" customFormat="1" ht="21" customHeight="1">
      <c r="A394" s="2"/>
      <c r="B394" s="5"/>
      <c r="C394" s="2"/>
      <c r="D394" s="2"/>
      <c r="E394" s="2"/>
      <c r="F394" s="18" t="str">
        <f>IF(OR(D394="",E394=""),"",VLOOKUP(D394,计分标准!$A$2:$C$10,3,0)*VLOOKUP(E394,计分标准!$A$13:$C$19,3,0))</f>
        <v/>
      </c>
      <c r="G394" s="2"/>
      <c r="H394" s="72"/>
      <c r="I394" s="2"/>
      <c r="J394" s="2"/>
      <c r="K394" s="2"/>
      <c r="L394" s="19" t="str">
        <f>IF(OR(I394="",J394="",K394=""),"",VLOOKUP(I394,计分标准!$A$23:$C$31,3,0)*INDEX(计分标准!$B$35:$I$42,MATCH(工作量统计!J394,计分标准!$A$35:$A$42,0),MATCH(工作量统计!K394,计分标准!$B$34:$I$34,0))/100)</f>
        <v/>
      </c>
      <c r="M394" s="2"/>
      <c r="N394" s="2"/>
      <c r="O394" s="17" t="str">
        <f t="shared" si="37"/>
        <v/>
      </c>
      <c r="P394" s="17" t="str">
        <f t="shared" si="38"/>
        <v/>
      </c>
      <c r="Q394" s="59"/>
      <c r="R394" s="59"/>
      <c r="S394" s="72"/>
      <c r="T394" s="59"/>
      <c r="U394" s="59"/>
      <c r="V394" s="17" t="str">
        <f>IF(U394="","",VLOOKUP(U394,计分标准!$A$47:$C$55,3,0))</f>
        <v/>
      </c>
      <c r="W394" s="2"/>
      <c r="X394" s="2"/>
      <c r="Y394" s="72"/>
      <c r="Z394" s="2"/>
      <c r="AA394" s="2"/>
      <c r="AB394" s="2"/>
      <c r="AC394" s="78"/>
      <c r="AD394" s="78"/>
      <c r="AE394" s="44"/>
      <c r="AF394" s="17" t="str">
        <f>IF(OR(Z394="",AA394="",AB394=""),"",VLOOKUP(Z394,计分标准!$A$70:$B$73,2,0)*VLOOKUP(AA394,计分标准!$A$58:$C$61,3,0)*AB394/10)</f>
        <v/>
      </c>
      <c r="AG394" s="17" t="str">
        <f>IF(AC394="",AF394,VLOOKUP(AC394,计分标准!$A$64:$B$67,2,0)*AF394)</f>
        <v/>
      </c>
      <c r="AH394" s="17" t="str">
        <f t="shared" si="39"/>
        <v/>
      </c>
      <c r="AI394" s="2"/>
      <c r="AJ394" s="72"/>
      <c r="AK394" s="72"/>
      <c r="AL394" s="2"/>
      <c r="AM394" s="17" t="str">
        <f t="shared" si="40"/>
        <v/>
      </c>
      <c r="AN394" s="2"/>
      <c r="AO394" s="72"/>
      <c r="AP394" s="2"/>
      <c r="AQ394" s="2"/>
      <c r="AR394" s="17" t="str">
        <f t="shared" si="41"/>
        <v/>
      </c>
      <c r="AS394" s="2"/>
      <c r="AT394" s="72"/>
      <c r="AU394" s="2"/>
      <c r="AV394" s="2"/>
      <c r="AW394" s="2"/>
      <c r="AX394" s="19" t="str">
        <f>IF(OR(AU394="",AV394=""),"",INDEX(计分标准!$C$77:$E$81,MATCH(工作量统计!AU394,计分标准!$A$77:$A$81,0),MATCH(工作量统计!AV394,计分标准!$C$76:$E$76,0)))</f>
        <v/>
      </c>
      <c r="AY394" s="79" t="str">
        <f>IF(AW394="",AX394,AX394*INDEX(计分标准!$C$97:$I$101,MATCH(AU394,计分标准!$A$97:$A$101,0),MATCH(AW394,计分标准!$C$96:$I$96,0)))</f>
        <v/>
      </c>
      <c r="AZ394" s="17" t="str">
        <f t="shared" si="42"/>
        <v/>
      </c>
      <c r="BA394" s="38"/>
    </row>
    <row r="395" spans="1:53" s="4" customFormat="1" ht="21" customHeight="1">
      <c r="A395" s="2"/>
      <c r="B395" s="5"/>
      <c r="C395" s="2"/>
      <c r="D395" s="2"/>
      <c r="E395" s="2"/>
      <c r="F395" s="18" t="str">
        <f>IF(OR(D395="",E395=""),"",VLOOKUP(D395,计分标准!$A$2:$C$10,3,0)*VLOOKUP(E395,计分标准!$A$13:$C$19,3,0))</f>
        <v/>
      </c>
      <c r="G395" s="2"/>
      <c r="H395" s="72"/>
      <c r="I395" s="2"/>
      <c r="J395" s="2"/>
      <c r="K395" s="2"/>
      <c r="L395" s="19" t="str">
        <f>IF(OR(I395="",J395="",K395=""),"",VLOOKUP(I395,计分标准!$A$23:$C$31,3,0)*INDEX(计分标准!$B$35:$I$42,MATCH(工作量统计!J395,计分标准!$A$35:$A$42,0),MATCH(工作量统计!K395,计分标准!$B$34:$I$34,0))/100)</f>
        <v/>
      </c>
      <c r="M395" s="2"/>
      <c r="N395" s="2"/>
      <c r="O395" s="17" t="str">
        <f t="shared" si="37"/>
        <v/>
      </c>
      <c r="P395" s="17" t="str">
        <f t="shared" si="38"/>
        <v/>
      </c>
      <c r="Q395" s="59"/>
      <c r="R395" s="59"/>
      <c r="S395" s="72"/>
      <c r="T395" s="59"/>
      <c r="U395" s="59"/>
      <c r="V395" s="17" t="str">
        <f>IF(U395="","",VLOOKUP(U395,计分标准!$A$47:$C$55,3,0))</f>
        <v/>
      </c>
      <c r="W395" s="2"/>
      <c r="X395" s="2"/>
      <c r="Y395" s="72"/>
      <c r="Z395" s="2"/>
      <c r="AA395" s="2"/>
      <c r="AB395" s="2"/>
      <c r="AC395" s="78"/>
      <c r="AD395" s="78"/>
      <c r="AE395" s="44"/>
      <c r="AF395" s="17" t="str">
        <f>IF(OR(Z395="",AA395="",AB395=""),"",VLOOKUP(Z395,计分标准!$A$70:$B$73,2,0)*VLOOKUP(AA395,计分标准!$A$58:$C$61,3,0)*AB395/10)</f>
        <v/>
      </c>
      <c r="AG395" s="17" t="str">
        <f>IF(AC395="",AF395,VLOOKUP(AC395,计分标准!$A$64:$B$67,2,0)*AF395)</f>
        <v/>
      </c>
      <c r="AH395" s="17" t="str">
        <f t="shared" si="39"/>
        <v/>
      </c>
      <c r="AI395" s="2"/>
      <c r="AJ395" s="72"/>
      <c r="AK395" s="72"/>
      <c r="AL395" s="2"/>
      <c r="AM395" s="17" t="str">
        <f t="shared" si="40"/>
        <v/>
      </c>
      <c r="AN395" s="2"/>
      <c r="AO395" s="72"/>
      <c r="AP395" s="2"/>
      <c r="AQ395" s="2"/>
      <c r="AR395" s="17" t="str">
        <f t="shared" si="41"/>
        <v/>
      </c>
      <c r="AS395" s="2"/>
      <c r="AT395" s="72"/>
      <c r="AU395" s="2"/>
      <c r="AV395" s="2"/>
      <c r="AW395" s="2"/>
      <c r="AX395" s="19" t="str">
        <f>IF(OR(AU395="",AV395=""),"",INDEX(计分标准!$C$77:$E$81,MATCH(工作量统计!AU395,计分标准!$A$77:$A$81,0),MATCH(工作量统计!AV395,计分标准!$C$76:$E$76,0)))</f>
        <v/>
      </c>
      <c r="AY395" s="79" t="str">
        <f>IF(AW395="",AX395,AX395*INDEX(计分标准!$C$97:$I$101,MATCH(AU395,计分标准!$A$97:$A$101,0),MATCH(AW395,计分标准!$C$96:$I$96,0)))</f>
        <v/>
      </c>
      <c r="AZ395" s="17" t="str">
        <f t="shared" si="42"/>
        <v/>
      </c>
      <c r="BA395" s="38"/>
    </row>
    <row r="396" spans="1:53" s="4" customFormat="1" ht="21" customHeight="1">
      <c r="A396" s="2"/>
      <c r="B396" s="5"/>
      <c r="C396" s="2"/>
      <c r="D396" s="2"/>
      <c r="E396" s="2"/>
      <c r="F396" s="18" t="str">
        <f>IF(OR(D396="",E396=""),"",VLOOKUP(D396,计分标准!$A$2:$C$10,3,0)*VLOOKUP(E396,计分标准!$A$13:$C$19,3,0))</f>
        <v/>
      </c>
      <c r="G396" s="2"/>
      <c r="H396" s="72"/>
      <c r="I396" s="2"/>
      <c r="J396" s="2"/>
      <c r="K396" s="2"/>
      <c r="L396" s="19" t="str">
        <f>IF(OR(I396="",J396="",K396=""),"",VLOOKUP(I396,计分标准!$A$23:$C$31,3,0)*INDEX(计分标准!$B$35:$I$42,MATCH(工作量统计!J396,计分标准!$A$35:$A$42,0),MATCH(工作量统计!K396,计分标准!$B$34:$I$34,0))/100)</f>
        <v/>
      </c>
      <c r="M396" s="2"/>
      <c r="N396" s="2"/>
      <c r="O396" s="17" t="str">
        <f t="shared" si="37"/>
        <v/>
      </c>
      <c r="P396" s="17" t="str">
        <f t="shared" si="38"/>
        <v/>
      </c>
      <c r="Q396" s="59"/>
      <c r="R396" s="59"/>
      <c r="S396" s="72"/>
      <c r="T396" s="59"/>
      <c r="U396" s="59"/>
      <c r="V396" s="17" t="str">
        <f>IF(U396="","",VLOOKUP(U396,计分标准!$A$47:$C$55,3,0))</f>
        <v/>
      </c>
      <c r="W396" s="2"/>
      <c r="X396" s="2"/>
      <c r="Y396" s="72"/>
      <c r="Z396" s="2"/>
      <c r="AA396" s="2"/>
      <c r="AB396" s="2"/>
      <c r="AC396" s="78"/>
      <c r="AD396" s="78"/>
      <c r="AE396" s="44"/>
      <c r="AF396" s="17" t="str">
        <f>IF(OR(Z396="",AA396="",AB396=""),"",VLOOKUP(Z396,计分标准!$A$70:$B$73,2,0)*VLOOKUP(AA396,计分标准!$A$58:$C$61,3,0)*AB396/10)</f>
        <v/>
      </c>
      <c r="AG396" s="17" t="str">
        <f>IF(AC396="",AF396,VLOOKUP(AC396,计分标准!$A$64:$B$67,2,0)*AF396)</f>
        <v/>
      </c>
      <c r="AH396" s="17" t="str">
        <f t="shared" si="39"/>
        <v/>
      </c>
      <c r="AI396" s="2"/>
      <c r="AJ396" s="72"/>
      <c r="AK396" s="72"/>
      <c r="AL396" s="2"/>
      <c r="AM396" s="17" t="str">
        <f t="shared" si="40"/>
        <v/>
      </c>
      <c r="AN396" s="2"/>
      <c r="AO396" s="72"/>
      <c r="AP396" s="2"/>
      <c r="AQ396" s="2"/>
      <c r="AR396" s="17" t="str">
        <f t="shared" si="41"/>
        <v/>
      </c>
      <c r="AS396" s="2"/>
      <c r="AT396" s="72"/>
      <c r="AU396" s="2"/>
      <c r="AV396" s="2"/>
      <c r="AW396" s="2"/>
      <c r="AX396" s="19" t="str">
        <f>IF(OR(AU396="",AV396=""),"",INDEX(计分标准!$C$77:$E$81,MATCH(工作量统计!AU396,计分标准!$A$77:$A$81,0),MATCH(工作量统计!AV396,计分标准!$C$76:$E$76,0)))</f>
        <v/>
      </c>
      <c r="AY396" s="79" t="str">
        <f>IF(AW396="",AX396,AX396*INDEX(计分标准!$C$97:$I$101,MATCH(AU396,计分标准!$A$97:$A$101,0),MATCH(AW396,计分标准!$C$96:$I$96,0)))</f>
        <v/>
      </c>
      <c r="AZ396" s="17" t="str">
        <f t="shared" si="42"/>
        <v/>
      </c>
      <c r="BA396" s="38"/>
    </row>
    <row r="397" spans="1:53" s="4" customFormat="1" ht="21" customHeight="1">
      <c r="A397" s="2"/>
      <c r="B397" s="5"/>
      <c r="C397" s="2"/>
      <c r="D397" s="2"/>
      <c r="E397" s="2"/>
      <c r="F397" s="18" t="str">
        <f>IF(OR(D397="",E397=""),"",VLOOKUP(D397,计分标准!$A$2:$C$10,3,0)*VLOOKUP(E397,计分标准!$A$13:$C$19,3,0))</f>
        <v/>
      </c>
      <c r="G397" s="2"/>
      <c r="H397" s="72"/>
      <c r="I397" s="2"/>
      <c r="J397" s="2"/>
      <c r="K397" s="2"/>
      <c r="L397" s="19" t="str">
        <f>IF(OR(I397="",J397="",K397=""),"",VLOOKUP(I397,计分标准!$A$23:$C$31,3,0)*INDEX(计分标准!$B$35:$I$42,MATCH(工作量统计!J397,计分标准!$A$35:$A$42,0),MATCH(工作量统计!K397,计分标准!$B$34:$I$34,0))/100)</f>
        <v/>
      </c>
      <c r="M397" s="2"/>
      <c r="N397" s="2"/>
      <c r="O397" s="17" t="str">
        <f t="shared" si="37"/>
        <v/>
      </c>
      <c r="P397" s="17" t="str">
        <f t="shared" si="38"/>
        <v/>
      </c>
      <c r="Q397" s="59"/>
      <c r="R397" s="59"/>
      <c r="S397" s="72"/>
      <c r="T397" s="59"/>
      <c r="U397" s="59"/>
      <c r="V397" s="17" t="str">
        <f>IF(U397="","",VLOOKUP(U397,计分标准!$A$47:$C$55,3,0))</f>
        <v/>
      </c>
      <c r="W397" s="2"/>
      <c r="X397" s="2"/>
      <c r="Y397" s="72"/>
      <c r="Z397" s="2"/>
      <c r="AA397" s="2"/>
      <c r="AB397" s="2"/>
      <c r="AC397" s="78"/>
      <c r="AD397" s="78"/>
      <c r="AE397" s="44"/>
      <c r="AF397" s="17" t="str">
        <f>IF(OR(Z397="",AA397="",AB397=""),"",VLOOKUP(Z397,计分标准!$A$70:$B$73,2,0)*VLOOKUP(AA397,计分标准!$A$58:$C$61,3,0)*AB397/10)</f>
        <v/>
      </c>
      <c r="AG397" s="17" t="str">
        <f>IF(AC397="",AF397,VLOOKUP(AC397,计分标准!$A$64:$B$67,2,0)*AF397)</f>
        <v/>
      </c>
      <c r="AH397" s="17" t="str">
        <f t="shared" si="39"/>
        <v/>
      </c>
      <c r="AI397" s="2"/>
      <c r="AJ397" s="72"/>
      <c r="AK397" s="72"/>
      <c r="AL397" s="2"/>
      <c r="AM397" s="17" t="str">
        <f t="shared" si="40"/>
        <v/>
      </c>
      <c r="AN397" s="2"/>
      <c r="AO397" s="72"/>
      <c r="AP397" s="2"/>
      <c r="AQ397" s="2"/>
      <c r="AR397" s="17" t="str">
        <f t="shared" si="41"/>
        <v/>
      </c>
      <c r="AS397" s="2"/>
      <c r="AT397" s="72"/>
      <c r="AU397" s="2"/>
      <c r="AV397" s="2"/>
      <c r="AW397" s="2"/>
      <c r="AX397" s="19" t="str">
        <f>IF(OR(AU397="",AV397=""),"",INDEX(计分标准!$C$77:$E$81,MATCH(工作量统计!AU397,计分标准!$A$77:$A$81,0),MATCH(工作量统计!AV397,计分标准!$C$76:$E$76,0)))</f>
        <v/>
      </c>
      <c r="AY397" s="79" t="str">
        <f>IF(AW397="",AX397,AX397*INDEX(计分标准!$C$97:$I$101,MATCH(AU397,计分标准!$A$97:$A$101,0),MATCH(AW397,计分标准!$C$96:$I$96,0)))</f>
        <v/>
      </c>
      <c r="AZ397" s="17" t="str">
        <f t="shared" si="42"/>
        <v/>
      </c>
      <c r="BA397" s="38"/>
    </row>
    <row r="398" spans="1:53" s="4" customFormat="1" ht="21" customHeight="1">
      <c r="A398" s="2"/>
      <c r="B398" s="5"/>
      <c r="C398" s="2"/>
      <c r="D398" s="2"/>
      <c r="E398" s="2"/>
      <c r="F398" s="18" t="str">
        <f>IF(OR(D398="",E398=""),"",VLOOKUP(D398,计分标准!$A$2:$C$10,3,0)*VLOOKUP(E398,计分标准!$A$13:$C$19,3,0))</f>
        <v/>
      </c>
      <c r="G398" s="2"/>
      <c r="H398" s="72"/>
      <c r="I398" s="2"/>
      <c r="J398" s="2"/>
      <c r="K398" s="2"/>
      <c r="L398" s="19" t="str">
        <f>IF(OR(I398="",J398="",K398=""),"",VLOOKUP(I398,计分标准!$A$23:$C$31,3,0)*INDEX(计分标准!$B$35:$I$42,MATCH(工作量统计!J398,计分标准!$A$35:$A$42,0),MATCH(工作量统计!K398,计分标准!$B$34:$I$34,0))/100)</f>
        <v/>
      </c>
      <c r="M398" s="2"/>
      <c r="N398" s="2"/>
      <c r="O398" s="17" t="str">
        <f t="shared" si="37"/>
        <v/>
      </c>
      <c r="P398" s="17" t="str">
        <f t="shared" si="38"/>
        <v/>
      </c>
      <c r="Q398" s="59"/>
      <c r="R398" s="59"/>
      <c r="S398" s="72"/>
      <c r="T398" s="59"/>
      <c r="U398" s="59"/>
      <c r="V398" s="17" t="str">
        <f>IF(U398="","",VLOOKUP(U398,计分标准!$A$47:$C$55,3,0))</f>
        <v/>
      </c>
      <c r="W398" s="2"/>
      <c r="X398" s="2"/>
      <c r="Y398" s="72"/>
      <c r="Z398" s="2"/>
      <c r="AA398" s="2"/>
      <c r="AB398" s="2"/>
      <c r="AC398" s="78"/>
      <c r="AD398" s="78"/>
      <c r="AE398" s="44"/>
      <c r="AF398" s="17" t="str">
        <f>IF(OR(Z398="",AA398="",AB398=""),"",VLOOKUP(Z398,计分标准!$A$70:$B$73,2,0)*VLOOKUP(AA398,计分标准!$A$58:$C$61,3,0)*AB398/10)</f>
        <v/>
      </c>
      <c r="AG398" s="17" t="str">
        <f>IF(AC398="",AF398,VLOOKUP(AC398,计分标准!$A$64:$B$67,2,0)*AF398)</f>
        <v/>
      </c>
      <c r="AH398" s="17" t="str">
        <f t="shared" si="39"/>
        <v/>
      </c>
      <c r="AI398" s="2"/>
      <c r="AJ398" s="72"/>
      <c r="AK398" s="72"/>
      <c r="AL398" s="2"/>
      <c r="AM398" s="17" t="str">
        <f t="shared" si="40"/>
        <v/>
      </c>
      <c r="AN398" s="2"/>
      <c r="AO398" s="72"/>
      <c r="AP398" s="2"/>
      <c r="AQ398" s="2"/>
      <c r="AR398" s="17" t="str">
        <f t="shared" si="41"/>
        <v/>
      </c>
      <c r="AS398" s="2"/>
      <c r="AT398" s="72"/>
      <c r="AU398" s="2"/>
      <c r="AV398" s="2"/>
      <c r="AW398" s="2"/>
      <c r="AX398" s="19" t="str">
        <f>IF(OR(AU398="",AV398=""),"",INDEX(计分标准!$C$77:$E$81,MATCH(工作量统计!AU398,计分标准!$A$77:$A$81,0),MATCH(工作量统计!AV398,计分标准!$C$76:$E$76,0)))</f>
        <v/>
      </c>
      <c r="AY398" s="79" t="str">
        <f>IF(AW398="",AX398,AX398*INDEX(计分标准!$C$97:$I$101,MATCH(AU398,计分标准!$A$97:$A$101,0),MATCH(AW398,计分标准!$C$96:$I$96,0)))</f>
        <v/>
      </c>
      <c r="AZ398" s="17" t="str">
        <f t="shared" si="42"/>
        <v/>
      </c>
      <c r="BA398" s="38"/>
    </row>
    <row r="399" spans="1:53" s="4" customFormat="1" ht="21" customHeight="1">
      <c r="A399" s="2"/>
      <c r="B399" s="5"/>
      <c r="C399" s="2"/>
      <c r="D399" s="2"/>
      <c r="E399" s="2"/>
      <c r="F399" s="18" t="str">
        <f>IF(OR(D399="",E399=""),"",VLOOKUP(D399,计分标准!$A$2:$C$10,3,0)*VLOOKUP(E399,计分标准!$A$13:$C$19,3,0))</f>
        <v/>
      </c>
      <c r="G399" s="2"/>
      <c r="H399" s="72"/>
      <c r="I399" s="2"/>
      <c r="J399" s="2"/>
      <c r="K399" s="2"/>
      <c r="L399" s="19" t="str">
        <f>IF(OR(I399="",J399="",K399=""),"",VLOOKUP(I399,计分标准!$A$23:$C$31,3,0)*INDEX(计分标准!$B$35:$I$42,MATCH(工作量统计!J399,计分标准!$A$35:$A$42,0),MATCH(工作量统计!K399,计分标准!$B$34:$I$34,0))/100)</f>
        <v/>
      </c>
      <c r="M399" s="2"/>
      <c r="N399" s="2"/>
      <c r="O399" s="17" t="str">
        <f t="shared" si="37"/>
        <v/>
      </c>
      <c r="P399" s="17" t="str">
        <f t="shared" si="38"/>
        <v/>
      </c>
      <c r="Q399" s="59"/>
      <c r="R399" s="59"/>
      <c r="S399" s="72"/>
      <c r="T399" s="59"/>
      <c r="U399" s="59"/>
      <c r="V399" s="17" t="str">
        <f>IF(U399="","",VLOOKUP(U399,计分标准!$A$47:$C$55,3,0))</f>
        <v/>
      </c>
      <c r="W399" s="2"/>
      <c r="X399" s="2"/>
      <c r="Y399" s="72"/>
      <c r="Z399" s="2"/>
      <c r="AA399" s="2"/>
      <c r="AB399" s="2"/>
      <c r="AC399" s="78"/>
      <c r="AD399" s="78"/>
      <c r="AE399" s="44"/>
      <c r="AF399" s="17" t="str">
        <f>IF(OR(Z399="",AA399="",AB399=""),"",VLOOKUP(Z399,计分标准!$A$70:$B$73,2,0)*VLOOKUP(AA399,计分标准!$A$58:$C$61,3,0)*AB399/10)</f>
        <v/>
      </c>
      <c r="AG399" s="17" t="str">
        <f>IF(AC399="",AF399,VLOOKUP(AC399,计分标准!$A$64:$B$67,2,0)*AF399)</f>
        <v/>
      </c>
      <c r="AH399" s="17" t="str">
        <f t="shared" si="39"/>
        <v/>
      </c>
      <c r="AI399" s="2"/>
      <c r="AJ399" s="72"/>
      <c r="AK399" s="72"/>
      <c r="AL399" s="2"/>
      <c r="AM399" s="17" t="str">
        <f t="shared" si="40"/>
        <v/>
      </c>
      <c r="AN399" s="2"/>
      <c r="AO399" s="72"/>
      <c r="AP399" s="2"/>
      <c r="AQ399" s="2"/>
      <c r="AR399" s="17" t="str">
        <f t="shared" si="41"/>
        <v/>
      </c>
      <c r="AS399" s="2"/>
      <c r="AT399" s="72"/>
      <c r="AU399" s="2"/>
      <c r="AV399" s="2"/>
      <c r="AW399" s="2"/>
      <c r="AX399" s="19" t="str">
        <f>IF(OR(AU399="",AV399=""),"",INDEX(计分标准!$C$77:$E$81,MATCH(工作量统计!AU399,计分标准!$A$77:$A$81,0),MATCH(工作量统计!AV399,计分标准!$C$76:$E$76,0)))</f>
        <v/>
      </c>
      <c r="AY399" s="79" t="str">
        <f>IF(AW399="",AX399,AX399*INDEX(计分标准!$C$97:$I$101,MATCH(AU399,计分标准!$A$97:$A$101,0),MATCH(AW399,计分标准!$C$96:$I$96,0)))</f>
        <v/>
      </c>
      <c r="AZ399" s="17" t="str">
        <f t="shared" si="42"/>
        <v/>
      </c>
      <c r="BA399" s="38"/>
    </row>
    <row r="400" spans="1:53" s="4" customFormat="1" ht="21" customHeight="1">
      <c r="A400" s="2"/>
      <c r="B400" s="5"/>
      <c r="C400" s="2"/>
      <c r="D400" s="2"/>
      <c r="E400" s="2"/>
      <c r="F400" s="18" t="str">
        <f>IF(OR(D400="",E400=""),"",VLOOKUP(D400,计分标准!$A$2:$C$10,3,0)*VLOOKUP(E400,计分标准!$A$13:$C$19,3,0))</f>
        <v/>
      </c>
      <c r="G400" s="2"/>
      <c r="H400" s="72"/>
      <c r="I400" s="2"/>
      <c r="J400" s="2"/>
      <c r="K400" s="2"/>
      <c r="L400" s="19" t="str">
        <f>IF(OR(I400="",J400="",K400=""),"",VLOOKUP(I400,计分标准!$A$23:$C$31,3,0)*INDEX(计分标准!$B$35:$I$42,MATCH(工作量统计!J400,计分标准!$A$35:$A$42,0),MATCH(工作量统计!K400,计分标准!$B$34:$I$34,0))/100)</f>
        <v/>
      </c>
      <c r="M400" s="2"/>
      <c r="N400" s="2"/>
      <c r="O400" s="17" t="str">
        <f t="shared" si="37"/>
        <v/>
      </c>
      <c r="P400" s="17" t="str">
        <f t="shared" si="38"/>
        <v/>
      </c>
      <c r="Q400" s="59"/>
      <c r="R400" s="59"/>
      <c r="S400" s="72"/>
      <c r="T400" s="59"/>
      <c r="U400" s="59"/>
      <c r="V400" s="17" t="str">
        <f>IF(U400="","",VLOOKUP(U400,计分标准!$A$47:$C$55,3,0))</f>
        <v/>
      </c>
      <c r="W400" s="2"/>
      <c r="X400" s="2"/>
      <c r="Y400" s="72"/>
      <c r="Z400" s="2"/>
      <c r="AA400" s="2"/>
      <c r="AB400" s="2"/>
      <c r="AC400" s="78"/>
      <c r="AD400" s="78"/>
      <c r="AE400" s="44"/>
      <c r="AF400" s="17" t="str">
        <f>IF(OR(Z400="",AA400="",AB400=""),"",VLOOKUP(Z400,计分标准!$A$70:$B$73,2,0)*VLOOKUP(AA400,计分标准!$A$58:$C$61,3,0)*AB400/10)</f>
        <v/>
      </c>
      <c r="AG400" s="17" t="str">
        <f>IF(AC400="",AF400,VLOOKUP(AC400,计分标准!$A$64:$B$67,2,0)*AF400)</f>
        <v/>
      </c>
      <c r="AH400" s="17" t="str">
        <f t="shared" si="39"/>
        <v/>
      </c>
      <c r="AI400" s="2"/>
      <c r="AJ400" s="72"/>
      <c r="AK400" s="72"/>
      <c r="AL400" s="2"/>
      <c r="AM400" s="17" t="str">
        <f t="shared" si="40"/>
        <v/>
      </c>
      <c r="AN400" s="2"/>
      <c r="AO400" s="72"/>
      <c r="AP400" s="2"/>
      <c r="AQ400" s="2"/>
      <c r="AR400" s="17" t="str">
        <f t="shared" si="41"/>
        <v/>
      </c>
      <c r="AS400" s="2"/>
      <c r="AT400" s="72"/>
      <c r="AU400" s="2"/>
      <c r="AV400" s="2"/>
      <c r="AW400" s="2"/>
      <c r="AX400" s="19" t="str">
        <f>IF(OR(AU400="",AV400=""),"",INDEX(计分标准!$C$77:$E$81,MATCH(工作量统计!AU400,计分标准!$A$77:$A$81,0),MATCH(工作量统计!AV400,计分标准!$C$76:$E$76,0)))</f>
        <v/>
      </c>
      <c r="AY400" s="79" t="str">
        <f>IF(AW400="",AX400,AX400*INDEX(计分标准!$C$97:$I$101,MATCH(AU400,计分标准!$A$97:$A$101,0),MATCH(AW400,计分标准!$C$96:$I$96,0)))</f>
        <v/>
      </c>
      <c r="AZ400" s="17" t="str">
        <f t="shared" si="42"/>
        <v/>
      </c>
      <c r="BA400" s="38"/>
    </row>
    <row r="401" spans="1:53" s="4" customFormat="1" ht="21" customHeight="1">
      <c r="A401" s="2"/>
      <c r="B401" s="5"/>
      <c r="C401" s="2"/>
      <c r="D401" s="2"/>
      <c r="E401" s="2"/>
      <c r="F401" s="18" t="str">
        <f>IF(OR(D401="",E401=""),"",VLOOKUP(D401,计分标准!$A$2:$C$10,3,0)*VLOOKUP(E401,计分标准!$A$13:$C$19,3,0))</f>
        <v/>
      </c>
      <c r="G401" s="2"/>
      <c r="H401" s="72"/>
      <c r="I401" s="2"/>
      <c r="J401" s="2"/>
      <c r="K401" s="2"/>
      <c r="L401" s="19" t="str">
        <f>IF(OR(I401="",J401="",K401=""),"",VLOOKUP(I401,计分标准!$A$23:$C$31,3,0)*INDEX(计分标准!$B$35:$I$42,MATCH(工作量统计!J401,计分标准!$A$35:$A$42,0),MATCH(工作量统计!K401,计分标准!$B$34:$I$34,0))/100)</f>
        <v/>
      </c>
      <c r="M401" s="2"/>
      <c r="N401" s="2"/>
      <c r="O401" s="17" t="str">
        <f t="shared" si="37"/>
        <v/>
      </c>
      <c r="P401" s="17" t="str">
        <f t="shared" si="38"/>
        <v/>
      </c>
      <c r="Q401" s="59"/>
      <c r="R401" s="59"/>
      <c r="S401" s="72"/>
      <c r="T401" s="59"/>
      <c r="U401" s="59"/>
      <c r="V401" s="17" t="str">
        <f>IF(U401="","",VLOOKUP(U401,计分标准!$A$47:$C$55,3,0))</f>
        <v/>
      </c>
      <c r="W401" s="2"/>
      <c r="X401" s="2"/>
      <c r="Y401" s="72"/>
      <c r="Z401" s="2"/>
      <c r="AA401" s="2"/>
      <c r="AB401" s="2"/>
      <c r="AC401" s="78"/>
      <c r="AD401" s="78"/>
      <c r="AE401" s="44"/>
      <c r="AF401" s="17" t="str">
        <f>IF(OR(Z401="",AA401="",AB401=""),"",VLOOKUP(Z401,计分标准!$A$70:$B$73,2,0)*VLOOKUP(AA401,计分标准!$A$58:$C$61,3,0)*AB401/10)</f>
        <v/>
      </c>
      <c r="AG401" s="17" t="str">
        <f>IF(AC401="",AF401,VLOOKUP(AC401,计分标准!$A$64:$B$67,2,0)*AF401)</f>
        <v/>
      </c>
      <c r="AH401" s="17" t="str">
        <f t="shared" si="39"/>
        <v/>
      </c>
      <c r="AI401" s="2"/>
      <c r="AJ401" s="72"/>
      <c r="AK401" s="72"/>
      <c r="AL401" s="2"/>
      <c r="AM401" s="17" t="str">
        <f t="shared" si="40"/>
        <v/>
      </c>
      <c r="AN401" s="2"/>
      <c r="AO401" s="72"/>
      <c r="AP401" s="2"/>
      <c r="AQ401" s="2"/>
      <c r="AR401" s="17" t="str">
        <f t="shared" si="41"/>
        <v/>
      </c>
      <c r="AS401" s="2"/>
      <c r="AT401" s="72"/>
      <c r="AU401" s="2"/>
      <c r="AV401" s="2"/>
      <c r="AW401" s="2"/>
      <c r="AX401" s="19" t="str">
        <f>IF(OR(AU401="",AV401=""),"",INDEX(计分标准!$C$77:$E$81,MATCH(工作量统计!AU401,计分标准!$A$77:$A$81,0),MATCH(工作量统计!AV401,计分标准!$C$76:$E$76,0)))</f>
        <v/>
      </c>
      <c r="AY401" s="79" t="str">
        <f>IF(AW401="",AX401,AX401*INDEX(计分标准!$C$97:$I$101,MATCH(AU401,计分标准!$A$97:$A$101,0),MATCH(AW401,计分标准!$C$96:$I$96,0)))</f>
        <v/>
      </c>
      <c r="AZ401" s="17" t="str">
        <f t="shared" si="42"/>
        <v/>
      </c>
      <c r="BA401" s="38"/>
    </row>
    <row r="402" spans="1:53" s="4" customFormat="1" ht="21" customHeight="1">
      <c r="A402" s="2"/>
      <c r="B402" s="5"/>
      <c r="C402" s="2"/>
      <c r="D402" s="2"/>
      <c r="E402" s="2"/>
      <c r="F402" s="18" t="str">
        <f>IF(OR(D402="",E402=""),"",VLOOKUP(D402,计分标准!$A$2:$C$10,3,0)*VLOOKUP(E402,计分标准!$A$13:$C$19,3,0))</f>
        <v/>
      </c>
      <c r="G402" s="2"/>
      <c r="H402" s="72"/>
      <c r="I402" s="2"/>
      <c r="J402" s="2"/>
      <c r="K402" s="2"/>
      <c r="L402" s="19" t="str">
        <f>IF(OR(I402="",J402="",K402=""),"",VLOOKUP(I402,计分标准!$A$23:$C$31,3,0)*INDEX(计分标准!$B$35:$I$42,MATCH(工作量统计!J402,计分标准!$A$35:$A$42,0),MATCH(工作量统计!K402,计分标准!$B$34:$I$34,0))/100)</f>
        <v/>
      </c>
      <c r="M402" s="2"/>
      <c r="N402" s="2"/>
      <c r="O402" s="17" t="str">
        <f t="shared" si="37"/>
        <v/>
      </c>
      <c r="P402" s="17" t="str">
        <f t="shared" si="38"/>
        <v/>
      </c>
      <c r="Q402" s="59"/>
      <c r="R402" s="59"/>
      <c r="S402" s="72"/>
      <c r="T402" s="59"/>
      <c r="U402" s="59"/>
      <c r="V402" s="17" t="str">
        <f>IF(U402="","",VLOOKUP(U402,计分标准!$A$47:$C$55,3,0))</f>
        <v/>
      </c>
      <c r="W402" s="2"/>
      <c r="X402" s="2"/>
      <c r="Y402" s="72"/>
      <c r="Z402" s="2"/>
      <c r="AA402" s="2"/>
      <c r="AB402" s="2"/>
      <c r="AC402" s="78"/>
      <c r="AD402" s="78"/>
      <c r="AE402" s="44"/>
      <c r="AF402" s="17" t="str">
        <f>IF(OR(Z402="",AA402="",AB402=""),"",VLOOKUP(Z402,计分标准!$A$70:$B$73,2,0)*VLOOKUP(AA402,计分标准!$A$58:$C$61,3,0)*AB402/10)</f>
        <v/>
      </c>
      <c r="AG402" s="17" t="str">
        <f>IF(AC402="",AF402,VLOOKUP(AC402,计分标准!$A$64:$B$67,2,0)*AF402)</f>
        <v/>
      </c>
      <c r="AH402" s="17" t="str">
        <f t="shared" si="39"/>
        <v/>
      </c>
      <c r="AI402" s="2"/>
      <c r="AJ402" s="72"/>
      <c r="AK402" s="72"/>
      <c r="AL402" s="2"/>
      <c r="AM402" s="17" t="str">
        <f t="shared" si="40"/>
        <v/>
      </c>
      <c r="AN402" s="2"/>
      <c r="AO402" s="72"/>
      <c r="AP402" s="2"/>
      <c r="AQ402" s="2"/>
      <c r="AR402" s="17" t="str">
        <f t="shared" si="41"/>
        <v/>
      </c>
      <c r="AS402" s="2"/>
      <c r="AT402" s="72"/>
      <c r="AU402" s="2"/>
      <c r="AV402" s="2"/>
      <c r="AW402" s="2"/>
      <c r="AX402" s="19" t="str">
        <f>IF(OR(AU402="",AV402=""),"",INDEX(计分标准!$C$77:$E$81,MATCH(工作量统计!AU402,计分标准!$A$77:$A$81,0),MATCH(工作量统计!AV402,计分标准!$C$76:$E$76,0)))</f>
        <v/>
      </c>
      <c r="AY402" s="79" t="str">
        <f>IF(AW402="",AX402,AX402*INDEX(计分标准!$C$97:$I$101,MATCH(AU402,计分标准!$A$97:$A$101,0),MATCH(AW402,计分标准!$C$96:$I$96,0)))</f>
        <v/>
      </c>
      <c r="AZ402" s="17" t="str">
        <f t="shared" si="42"/>
        <v/>
      </c>
      <c r="BA402" s="38"/>
    </row>
    <row r="403" spans="1:53" s="4" customFormat="1" ht="21" customHeight="1">
      <c r="A403" s="2"/>
      <c r="B403" s="5"/>
      <c r="C403" s="2"/>
      <c r="D403" s="2"/>
      <c r="E403" s="2"/>
      <c r="F403" s="18" t="str">
        <f>IF(OR(D403="",E403=""),"",VLOOKUP(D403,计分标准!$A$2:$C$10,3,0)*VLOOKUP(E403,计分标准!$A$13:$C$19,3,0))</f>
        <v/>
      </c>
      <c r="G403" s="2"/>
      <c r="H403" s="72"/>
      <c r="I403" s="2"/>
      <c r="J403" s="2"/>
      <c r="K403" s="2"/>
      <c r="L403" s="19" t="str">
        <f>IF(OR(I403="",J403="",K403=""),"",VLOOKUP(I403,计分标准!$A$23:$C$31,3,0)*INDEX(计分标准!$B$35:$I$42,MATCH(工作量统计!J403,计分标准!$A$35:$A$42,0),MATCH(工作量统计!K403,计分标准!$B$34:$I$34,0))/100)</f>
        <v/>
      </c>
      <c r="M403" s="2"/>
      <c r="N403" s="2"/>
      <c r="O403" s="17" t="str">
        <f t="shared" si="37"/>
        <v/>
      </c>
      <c r="P403" s="17" t="str">
        <f t="shared" si="38"/>
        <v/>
      </c>
      <c r="Q403" s="59"/>
      <c r="R403" s="59"/>
      <c r="S403" s="72"/>
      <c r="T403" s="59"/>
      <c r="U403" s="59"/>
      <c r="V403" s="17" t="str">
        <f>IF(U403="","",VLOOKUP(U403,计分标准!$A$47:$C$55,3,0))</f>
        <v/>
      </c>
      <c r="W403" s="2"/>
      <c r="X403" s="2"/>
      <c r="Y403" s="72"/>
      <c r="Z403" s="2"/>
      <c r="AA403" s="2"/>
      <c r="AB403" s="2"/>
      <c r="AC403" s="78"/>
      <c r="AD403" s="78"/>
      <c r="AE403" s="44"/>
      <c r="AF403" s="17" t="str">
        <f>IF(OR(Z403="",AA403="",AB403=""),"",VLOOKUP(Z403,计分标准!$A$70:$B$73,2,0)*VLOOKUP(AA403,计分标准!$A$58:$C$61,3,0)*AB403/10)</f>
        <v/>
      </c>
      <c r="AG403" s="17" t="str">
        <f>IF(AC403="",AF403,VLOOKUP(AC403,计分标准!$A$64:$B$67,2,0)*AF403)</f>
        <v/>
      </c>
      <c r="AH403" s="17" t="str">
        <f t="shared" si="39"/>
        <v/>
      </c>
      <c r="AI403" s="2"/>
      <c r="AJ403" s="72"/>
      <c r="AK403" s="72"/>
      <c r="AL403" s="2"/>
      <c r="AM403" s="17" t="str">
        <f t="shared" si="40"/>
        <v/>
      </c>
      <c r="AN403" s="2"/>
      <c r="AO403" s="72"/>
      <c r="AP403" s="2"/>
      <c r="AQ403" s="2"/>
      <c r="AR403" s="17" t="str">
        <f t="shared" si="41"/>
        <v/>
      </c>
      <c r="AS403" s="2"/>
      <c r="AT403" s="72"/>
      <c r="AU403" s="2"/>
      <c r="AV403" s="2"/>
      <c r="AW403" s="2"/>
      <c r="AX403" s="19" t="str">
        <f>IF(OR(AU403="",AV403=""),"",INDEX(计分标准!$C$77:$E$81,MATCH(工作量统计!AU403,计分标准!$A$77:$A$81,0),MATCH(工作量统计!AV403,计分标准!$C$76:$E$76,0)))</f>
        <v/>
      </c>
      <c r="AY403" s="79" t="str">
        <f>IF(AW403="",AX403,AX403*INDEX(计分标准!$C$97:$I$101,MATCH(AU403,计分标准!$A$97:$A$101,0),MATCH(AW403,计分标准!$C$96:$I$96,0)))</f>
        <v/>
      </c>
      <c r="AZ403" s="17" t="str">
        <f t="shared" si="42"/>
        <v/>
      </c>
      <c r="BA403" s="38"/>
    </row>
    <row r="404" spans="1:53" s="4" customFormat="1" ht="21" customHeight="1">
      <c r="A404" s="2"/>
      <c r="B404" s="5"/>
      <c r="C404" s="2"/>
      <c r="D404" s="2"/>
      <c r="E404" s="2"/>
      <c r="F404" s="18" t="str">
        <f>IF(OR(D404="",E404=""),"",VLOOKUP(D404,计分标准!$A$2:$C$10,3,0)*VLOOKUP(E404,计分标准!$A$13:$C$19,3,0))</f>
        <v/>
      </c>
      <c r="G404" s="2"/>
      <c r="H404" s="72"/>
      <c r="I404" s="2"/>
      <c r="J404" s="2"/>
      <c r="K404" s="2"/>
      <c r="L404" s="19" t="str">
        <f>IF(OR(I404="",J404="",K404=""),"",VLOOKUP(I404,计分标准!$A$23:$C$31,3,0)*INDEX(计分标准!$B$35:$I$42,MATCH(工作量统计!J404,计分标准!$A$35:$A$42,0),MATCH(工作量统计!K404,计分标准!$B$34:$I$34,0))/100)</f>
        <v/>
      </c>
      <c r="M404" s="2"/>
      <c r="N404" s="2"/>
      <c r="O404" s="17" t="str">
        <f t="shared" si="37"/>
        <v/>
      </c>
      <c r="P404" s="17" t="str">
        <f t="shared" si="38"/>
        <v/>
      </c>
      <c r="Q404" s="59"/>
      <c r="R404" s="59"/>
      <c r="S404" s="72"/>
      <c r="T404" s="59"/>
      <c r="U404" s="59"/>
      <c r="V404" s="17" t="str">
        <f>IF(U404="","",VLOOKUP(U404,计分标准!$A$47:$C$55,3,0))</f>
        <v/>
      </c>
      <c r="W404" s="2"/>
      <c r="X404" s="2"/>
      <c r="Y404" s="72"/>
      <c r="Z404" s="2"/>
      <c r="AA404" s="2"/>
      <c r="AB404" s="2"/>
      <c r="AC404" s="78"/>
      <c r="AD404" s="78"/>
      <c r="AE404" s="44"/>
      <c r="AF404" s="17" t="str">
        <f>IF(OR(Z404="",AA404="",AB404=""),"",VLOOKUP(Z404,计分标准!$A$70:$B$73,2,0)*VLOOKUP(AA404,计分标准!$A$58:$C$61,3,0)*AB404/10)</f>
        <v/>
      </c>
      <c r="AG404" s="17" t="str">
        <f>IF(AC404="",AF404,VLOOKUP(AC404,计分标准!$A$64:$B$67,2,0)*AF404)</f>
        <v/>
      </c>
      <c r="AH404" s="17" t="str">
        <f t="shared" si="39"/>
        <v/>
      </c>
      <c r="AI404" s="2"/>
      <c r="AJ404" s="72"/>
      <c r="AK404" s="72"/>
      <c r="AL404" s="2"/>
      <c r="AM404" s="17" t="str">
        <f t="shared" si="40"/>
        <v/>
      </c>
      <c r="AN404" s="2"/>
      <c r="AO404" s="72"/>
      <c r="AP404" s="2"/>
      <c r="AQ404" s="2"/>
      <c r="AR404" s="17" t="str">
        <f t="shared" si="41"/>
        <v/>
      </c>
      <c r="AS404" s="2"/>
      <c r="AT404" s="72"/>
      <c r="AU404" s="2"/>
      <c r="AV404" s="2"/>
      <c r="AW404" s="2"/>
      <c r="AX404" s="19" t="str">
        <f>IF(OR(AU404="",AV404=""),"",INDEX(计分标准!$C$77:$E$81,MATCH(工作量统计!AU404,计分标准!$A$77:$A$81,0),MATCH(工作量统计!AV404,计分标准!$C$76:$E$76,0)))</f>
        <v/>
      </c>
      <c r="AY404" s="79" t="str">
        <f>IF(AW404="",AX404,AX404*INDEX(计分标准!$C$97:$I$101,MATCH(AU404,计分标准!$A$97:$A$101,0),MATCH(AW404,计分标准!$C$96:$I$96,0)))</f>
        <v/>
      </c>
      <c r="AZ404" s="17" t="str">
        <f t="shared" si="42"/>
        <v/>
      </c>
      <c r="BA404" s="38"/>
    </row>
    <row r="405" spans="1:53" s="4" customFormat="1" ht="21" customHeight="1">
      <c r="A405" s="2"/>
      <c r="B405" s="5"/>
      <c r="C405" s="2"/>
      <c r="D405" s="2"/>
      <c r="E405" s="2"/>
      <c r="F405" s="18" t="str">
        <f>IF(OR(D405="",E405=""),"",VLOOKUP(D405,计分标准!$A$2:$C$10,3,0)*VLOOKUP(E405,计分标准!$A$13:$C$19,3,0))</f>
        <v/>
      </c>
      <c r="G405" s="2"/>
      <c r="H405" s="72"/>
      <c r="I405" s="2"/>
      <c r="J405" s="2"/>
      <c r="K405" s="2"/>
      <c r="L405" s="19" t="str">
        <f>IF(OR(I405="",J405="",K405=""),"",VLOOKUP(I405,计分标准!$A$23:$C$31,3,0)*INDEX(计分标准!$B$35:$I$42,MATCH(工作量统计!J405,计分标准!$A$35:$A$42,0),MATCH(工作量统计!K405,计分标准!$B$34:$I$34,0))/100)</f>
        <v/>
      </c>
      <c r="M405" s="2"/>
      <c r="N405" s="2"/>
      <c r="O405" s="17" t="str">
        <f t="shared" si="37"/>
        <v/>
      </c>
      <c r="P405" s="17" t="str">
        <f t="shared" si="38"/>
        <v/>
      </c>
      <c r="Q405" s="59"/>
      <c r="R405" s="59"/>
      <c r="S405" s="72"/>
      <c r="T405" s="59"/>
      <c r="U405" s="59"/>
      <c r="V405" s="17" t="str">
        <f>IF(U405="","",VLOOKUP(U405,计分标准!$A$47:$C$55,3,0))</f>
        <v/>
      </c>
      <c r="W405" s="2"/>
      <c r="X405" s="2"/>
      <c r="Y405" s="72"/>
      <c r="Z405" s="2"/>
      <c r="AA405" s="2"/>
      <c r="AB405" s="2"/>
      <c r="AC405" s="78"/>
      <c r="AD405" s="78"/>
      <c r="AE405" s="44"/>
      <c r="AF405" s="17" t="str">
        <f>IF(OR(Z405="",AA405="",AB405=""),"",VLOOKUP(Z405,计分标准!$A$70:$B$73,2,0)*VLOOKUP(AA405,计分标准!$A$58:$C$61,3,0)*AB405/10)</f>
        <v/>
      </c>
      <c r="AG405" s="17" t="str">
        <f>IF(AC405="",AF405,VLOOKUP(AC405,计分标准!$A$64:$B$67,2,0)*AF405)</f>
        <v/>
      </c>
      <c r="AH405" s="17" t="str">
        <f t="shared" si="39"/>
        <v/>
      </c>
      <c r="AI405" s="2"/>
      <c r="AJ405" s="72"/>
      <c r="AK405" s="72"/>
      <c r="AL405" s="2"/>
      <c r="AM405" s="17" t="str">
        <f t="shared" si="40"/>
        <v/>
      </c>
      <c r="AN405" s="2"/>
      <c r="AO405" s="72"/>
      <c r="AP405" s="2"/>
      <c r="AQ405" s="2"/>
      <c r="AR405" s="17" t="str">
        <f t="shared" si="41"/>
        <v/>
      </c>
      <c r="AS405" s="2"/>
      <c r="AT405" s="72"/>
      <c r="AU405" s="2"/>
      <c r="AV405" s="2"/>
      <c r="AW405" s="2"/>
      <c r="AX405" s="19" t="str">
        <f>IF(OR(AU405="",AV405=""),"",INDEX(计分标准!$C$77:$E$81,MATCH(工作量统计!AU405,计分标准!$A$77:$A$81,0),MATCH(工作量统计!AV405,计分标准!$C$76:$E$76,0)))</f>
        <v/>
      </c>
      <c r="AY405" s="79" t="str">
        <f>IF(AW405="",AX405,AX405*INDEX(计分标准!$C$97:$I$101,MATCH(AU405,计分标准!$A$97:$A$101,0),MATCH(AW405,计分标准!$C$96:$I$96,0)))</f>
        <v/>
      </c>
      <c r="AZ405" s="17" t="str">
        <f t="shared" si="42"/>
        <v/>
      </c>
      <c r="BA405" s="38"/>
    </row>
    <row r="406" spans="1:53" s="4" customFormat="1" ht="21" customHeight="1">
      <c r="A406" s="2"/>
      <c r="B406" s="5"/>
      <c r="C406" s="2"/>
      <c r="D406" s="2"/>
      <c r="E406" s="2"/>
      <c r="F406" s="18" t="str">
        <f>IF(OR(D406="",E406=""),"",VLOOKUP(D406,计分标准!$A$2:$C$10,3,0)*VLOOKUP(E406,计分标准!$A$13:$C$19,3,0))</f>
        <v/>
      </c>
      <c r="G406" s="2"/>
      <c r="H406" s="72"/>
      <c r="I406" s="2"/>
      <c r="J406" s="2"/>
      <c r="K406" s="2"/>
      <c r="L406" s="19" t="str">
        <f>IF(OR(I406="",J406="",K406=""),"",VLOOKUP(I406,计分标准!$A$23:$C$31,3,0)*INDEX(计分标准!$B$35:$I$42,MATCH(工作量统计!J406,计分标准!$A$35:$A$42,0),MATCH(工作量统计!K406,计分标准!$B$34:$I$34,0))/100)</f>
        <v/>
      </c>
      <c r="M406" s="2"/>
      <c r="N406" s="2"/>
      <c r="O406" s="17" t="str">
        <f t="shared" si="37"/>
        <v/>
      </c>
      <c r="P406" s="17" t="str">
        <f t="shared" si="38"/>
        <v/>
      </c>
      <c r="Q406" s="59"/>
      <c r="R406" s="59"/>
      <c r="S406" s="72"/>
      <c r="T406" s="59"/>
      <c r="U406" s="59"/>
      <c r="V406" s="17" t="str">
        <f>IF(U406="","",VLOOKUP(U406,计分标准!$A$47:$C$55,3,0))</f>
        <v/>
      </c>
      <c r="W406" s="2"/>
      <c r="X406" s="2"/>
      <c r="Y406" s="72"/>
      <c r="Z406" s="2"/>
      <c r="AA406" s="2"/>
      <c r="AB406" s="2"/>
      <c r="AC406" s="78"/>
      <c r="AD406" s="78"/>
      <c r="AE406" s="44"/>
      <c r="AF406" s="17" t="str">
        <f>IF(OR(Z406="",AA406="",AB406=""),"",VLOOKUP(Z406,计分标准!$A$70:$B$73,2,0)*VLOOKUP(AA406,计分标准!$A$58:$C$61,3,0)*AB406/10)</f>
        <v/>
      </c>
      <c r="AG406" s="17" t="str">
        <f>IF(AC406="",AF406,VLOOKUP(AC406,计分标准!$A$64:$B$67,2,0)*AF406)</f>
        <v/>
      </c>
      <c r="AH406" s="17" t="str">
        <f t="shared" si="39"/>
        <v/>
      </c>
      <c r="AI406" s="2"/>
      <c r="AJ406" s="72"/>
      <c r="AK406" s="72"/>
      <c r="AL406" s="2"/>
      <c r="AM406" s="17" t="str">
        <f t="shared" si="40"/>
        <v/>
      </c>
      <c r="AN406" s="2"/>
      <c r="AO406" s="72"/>
      <c r="AP406" s="2"/>
      <c r="AQ406" s="2"/>
      <c r="AR406" s="17" t="str">
        <f t="shared" si="41"/>
        <v/>
      </c>
      <c r="AS406" s="2"/>
      <c r="AT406" s="72"/>
      <c r="AU406" s="2"/>
      <c r="AV406" s="2"/>
      <c r="AW406" s="2"/>
      <c r="AX406" s="19" t="str">
        <f>IF(OR(AU406="",AV406=""),"",INDEX(计分标准!$C$77:$E$81,MATCH(工作量统计!AU406,计分标准!$A$77:$A$81,0),MATCH(工作量统计!AV406,计分标准!$C$76:$E$76,0)))</f>
        <v/>
      </c>
      <c r="AY406" s="79" t="str">
        <f>IF(AW406="",AX406,AX406*INDEX(计分标准!$C$97:$I$101,MATCH(AU406,计分标准!$A$97:$A$101,0),MATCH(AW406,计分标准!$C$96:$I$96,0)))</f>
        <v/>
      </c>
      <c r="AZ406" s="17" t="str">
        <f t="shared" si="42"/>
        <v/>
      </c>
      <c r="BA406" s="38"/>
    </row>
    <row r="407" spans="1:53" s="4" customFormat="1" ht="21" customHeight="1">
      <c r="A407" s="2"/>
      <c r="B407" s="5"/>
      <c r="C407" s="2"/>
      <c r="D407" s="2"/>
      <c r="E407" s="2"/>
      <c r="F407" s="18" t="str">
        <f>IF(OR(D407="",E407=""),"",VLOOKUP(D407,计分标准!$A$2:$C$10,3,0)*VLOOKUP(E407,计分标准!$A$13:$C$19,3,0))</f>
        <v/>
      </c>
      <c r="G407" s="2"/>
      <c r="H407" s="72"/>
      <c r="I407" s="2"/>
      <c r="J407" s="2"/>
      <c r="K407" s="2"/>
      <c r="L407" s="19" t="str">
        <f>IF(OR(I407="",J407="",K407=""),"",VLOOKUP(I407,计分标准!$A$23:$C$31,3,0)*INDEX(计分标准!$B$35:$I$42,MATCH(工作量统计!J407,计分标准!$A$35:$A$42,0),MATCH(工作量统计!K407,计分标准!$B$34:$I$34,0))/100)</f>
        <v/>
      </c>
      <c r="M407" s="2"/>
      <c r="N407" s="2"/>
      <c r="O407" s="17" t="str">
        <f t="shared" si="37"/>
        <v/>
      </c>
      <c r="P407" s="17" t="str">
        <f t="shared" si="38"/>
        <v/>
      </c>
      <c r="Q407" s="59"/>
      <c r="R407" s="59"/>
      <c r="S407" s="72"/>
      <c r="T407" s="59"/>
      <c r="U407" s="59"/>
      <c r="V407" s="17" t="str">
        <f>IF(U407="","",VLOOKUP(U407,计分标准!$A$47:$C$55,3,0))</f>
        <v/>
      </c>
      <c r="W407" s="2"/>
      <c r="X407" s="2"/>
      <c r="Y407" s="72"/>
      <c r="Z407" s="2"/>
      <c r="AA407" s="2"/>
      <c r="AB407" s="2"/>
      <c r="AC407" s="78"/>
      <c r="AD407" s="78"/>
      <c r="AE407" s="44"/>
      <c r="AF407" s="17" t="str">
        <f>IF(OR(Z407="",AA407="",AB407=""),"",VLOOKUP(Z407,计分标准!$A$70:$B$73,2,0)*VLOOKUP(AA407,计分标准!$A$58:$C$61,3,0)*AB407/10)</f>
        <v/>
      </c>
      <c r="AG407" s="17" t="str">
        <f>IF(AC407="",AF407,VLOOKUP(AC407,计分标准!$A$64:$B$67,2,0)*AF407)</f>
        <v/>
      </c>
      <c r="AH407" s="17" t="str">
        <f t="shared" si="39"/>
        <v/>
      </c>
      <c r="AI407" s="2"/>
      <c r="AJ407" s="72"/>
      <c r="AK407" s="72"/>
      <c r="AL407" s="2"/>
      <c r="AM407" s="17" t="str">
        <f t="shared" si="40"/>
        <v/>
      </c>
      <c r="AN407" s="2"/>
      <c r="AO407" s="72"/>
      <c r="AP407" s="2"/>
      <c r="AQ407" s="2"/>
      <c r="AR407" s="17" t="str">
        <f t="shared" si="41"/>
        <v/>
      </c>
      <c r="AS407" s="2"/>
      <c r="AT407" s="72"/>
      <c r="AU407" s="2"/>
      <c r="AV407" s="2"/>
      <c r="AW407" s="2"/>
      <c r="AX407" s="19" t="str">
        <f>IF(OR(AU407="",AV407=""),"",INDEX(计分标准!$C$77:$E$81,MATCH(工作量统计!AU407,计分标准!$A$77:$A$81,0),MATCH(工作量统计!AV407,计分标准!$C$76:$E$76,0)))</f>
        <v/>
      </c>
      <c r="AY407" s="79" t="str">
        <f>IF(AW407="",AX407,AX407*INDEX(计分标准!$C$97:$I$101,MATCH(AU407,计分标准!$A$97:$A$101,0),MATCH(AW407,计分标准!$C$96:$I$96,0)))</f>
        <v/>
      </c>
      <c r="AZ407" s="17" t="str">
        <f t="shared" si="42"/>
        <v/>
      </c>
      <c r="BA407" s="38"/>
    </row>
    <row r="408" spans="1:53" s="4" customFormat="1" ht="21" customHeight="1">
      <c r="A408" s="2"/>
      <c r="B408" s="5"/>
      <c r="C408" s="2"/>
      <c r="D408" s="2"/>
      <c r="E408" s="2"/>
      <c r="F408" s="18" t="str">
        <f>IF(OR(D408="",E408=""),"",VLOOKUP(D408,计分标准!$A$2:$C$10,3,0)*VLOOKUP(E408,计分标准!$A$13:$C$19,3,0))</f>
        <v/>
      </c>
      <c r="G408" s="2"/>
      <c r="H408" s="72"/>
      <c r="I408" s="2"/>
      <c r="J408" s="2"/>
      <c r="K408" s="2"/>
      <c r="L408" s="19" t="str">
        <f>IF(OR(I408="",J408="",K408=""),"",VLOOKUP(I408,计分标准!$A$23:$C$31,3,0)*INDEX(计分标准!$B$35:$I$42,MATCH(工作量统计!J408,计分标准!$A$35:$A$42,0),MATCH(工作量统计!K408,计分标准!$B$34:$I$34,0))/100)</f>
        <v/>
      </c>
      <c r="M408" s="2"/>
      <c r="N408" s="2"/>
      <c r="O408" s="17" t="str">
        <f t="shared" si="37"/>
        <v/>
      </c>
      <c r="P408" s="17" t="str">
        <f t="shared" si="38"/>
        <v/>
      </c>
      <c r="Q408" s="59"/>
      <c r="R408" s="59"/>
      <c r="S408" s="72"/>
      <c r="T408" s="59"/>
      <c r="U408" s="59"/>
      <c r="V408" s="17" t="str">
        <f>IF(U408="","",VLOOKUP(U408,计分标准!$A$47:$C$55,3,0))</f>
        <v/>
      </c>
      <c r="W408" s="2"/>
      <c r="X408" s="2"/>
      <c r="Y408" s="72"/>
      <c r="Z408" s="2"/>
      <c r="AA408" s="2"/>
      <c r="AB408" s="2"/>
      <c r="AC408" s="78"/>
      <c r="AD408" s="78"/>
      <c r="AE408" s="44"/>
      <c r="AF408" s="17" t="str">
        <f>IF(OR(Z408="",AA408="",AB408=""),"",VLOOKUP(Z408,计分标准!$A$70:$B$73,2,0)*VLOOKUP(AA408,计分标准!$A$58:$C$61,3,0)*AB408/10)</f>
        <v/>
      </c>
      <c r="AG408" s="17" t="str">
        <f>IF(AC408="",AF408,VLOOKUP(AC408,计分标准!$A$64:$B$67,2,0)*AF408)</f>
        <v/>
      </c>
      <c r="AH408" s="17" t="str">
        <f t="shared" si="39"/>
        <v/>
      </c>
      <c r="AI408" s="2"/>
      <c r="AJ408" s="72"/>
      <c r="AK408" s="72"/>
      <c r="AL408" s="2"/>
      <c r="AM408" s="17" t="str">
        <f t="shared" si="40"/>
        <v/>
      </c>
      <c r="AN408" s="2"/>
      <c r="AO408" s="72"/>
      <c r="AP408" s="2"/>
      <c r="AQ408" s="2"/>
      <c r="AR408" s="17" t="str">
        <f t="shared" si="41"/>
        <v/>
      </c>
      <c r="AS408" s="2"/>
      <c r="AT408" s="72"/>
      <c r="AU408" s="2"/>
      <c r="AV408" s="2"/>
      <c r="AW408" s="2"/>
      <c r="AX408" s="19" t="str">
        <f>IF(OR(AU408="",AV408=""),"",INDEX(计分标准!$C$77:$E$81,MATCH(工作量统计!AU408,计分标准!$A$77:$A$81,0),MATCH(工作量统计!AV408,计分标准!$C$76:$E$76,0)))</f>
        <v/>
      </c>
      <c r="AY408" s="79" t="str">
        <f>IF(AW408="",AX408,AX408*INDEX(计分标准!$C$97:$I$101,MATCH(AU408,计分标准!$A$97:$A$101,0),MATCH(AW408,计分标准!$C$96:$I$96,0)))</f>
        <v/>
      </c>
      <c r="AZ408" s="17" t="str">
        <f t="shared" si="42"/>
        <v/>
      </c>
      <c r="BA408" s="38"/>
    </row>
    <row r="409" spans="1:53" s="4" customFormat="1" ht="21" customHeight="1">
      <c r="A409" s="2"/>
      <c r="B409" s="5"/>
      <c r="C409" s="2"/>
      <c r="D409" s="2"/>
      <c r="E409" s="2"/>
      <c r="F409" s="18" t="str">
        <f>IF(OR(D409="",E409=""),"",VLOOKUP(D409,计分标准!$A$2:$C$10,3,0)*VLOOKUP(E409,计分标准!$A$13:$C$19,3,0))</f>
        <v/>
      </c>
      <c r="G409" s="2"/>
      <c r="H409" s="72"/>
      <c r="I409" s="2"/>
      <c r="J409" s="2"/>
      <c r="K409" s="2"/>
      <c r="L409" s="19" t="str">
        <f>IF(OR(I409="",J409="",K409=""),"",VLOOKUP(I409,计分标准!$A$23:$C$31,3,0)*INDEX(计分标准!$B$35:$I$42,MATCH(工作量统计!J409,计分标准!$A$35:$A$42,0),MATCH(工作量统计!K409,计分标准!$B$34:$I$34,0))/100)</f>
        <v/>
      </c>
      <c r="M409" s="2"/>
      <c r="N409" s="2"/>
      <c r="O409" s="17" t="str">
        <f t="shared" si="37"/>
        <v/>
      </c>
      <c r="P409" s="17" t="str">
        <f t="shared" si="38"/>
        <v/>
      </c>
      <c r="Q409" s="59"/>
      <c r="R409" s="59"/>
      <c r="S409" s="72"/>
      <c r="T409" s="59"/>
      <c r="U409" s="59"/>
      <c r="V409" s="17" t="str">
        <f>IF(U409="","",VLOOKUP(U409,计分标准!$A$47:$C$55,3,0))</f>
        <v/>
      </c>
      <c r="W409" s="2"/>
      <c r="X409" s="2"/>
      <c r="Y409" s="72"/>
      <c r="Z409" s="2"/>
      <c r="AA409" s="2"/>
      <c r="AB409" s="2"/>
      <c r="AC409" s="78"/>
      <c r="AD409" s="78"/>
      <c r="AE409" s="44"/>
      <c r="AF409" s="17" t="str">
        <f>IF(OR(Z409="",AA409="",AB409=""),"",VLOOKUP(Z409,计分标准!$A$70:$B$73,2,0)*VLOOKUP(AA409,计分标准!$A$58:$C$61,3,0)*AB409/10)</f>
        <v/>
      </c>
      <c r="AG409" s="17" t="str">
        <f>IF(AC409="",AF409,VLOOKUP(AC409,计分标准!$A$64:$B$67,2,0)*AF409)</f>
        <v/>
      </c>
      <c r="AH409" s="17" t="str">
        <f t="shared" si="39"/>
        <v/>
      </c>
      <c r="AI409" s="2"/>
      <c r="AJ409" s="72"/>
      <c r="AK409" s="72"/>
      <c r="AL409" s="2"/>
      <c r="AM409" s="17" t="str">
        <f t="shared" si="40"/>
        <v/>
      </c>
      <c r="AN409" s="2"/>
      <c r="AO409" s="72"/>
      <c r="AP409" s="2"/>
      <c r="AQ409" s="2"/>
      <c r="AR409" s="17" t="str">
        <f t="shared" si="41"/>
        <v/>
      </c>
      <c r="AS409" s="2"/>
      <c r="AT409" s="72"/>
      <c r="AU409" s="2"/>
      <c r="AV409" s="2"/>
      <c r="AW409" s="2"/>
      <c r="AX409" s="19" t="str">
        <f>IF(OR(AU409="",AV409=""),"",INDEX(计分标准!$C$77:$E$81,MATCH(工作量统计!AU409,计分标准!$A$77:$A$81,0),MATCH(工作量统计!AV409,计分标准!$C$76:$E$76,0)))</f>
        <v/>
      </c>
      <c r="AY409" s="79" t="str">
        <f>IF(AW409="",AX409,AX409*INDEX(计分标准!$C$97:$I$101,MATCH(AU409,计分标准!$A$97:$A$101,0),MATCH(AW409,计分标准!$C$96:$I$96,0)))</f>
        <v/>
      </c>
      <c r="AZ409" s="17" t="str">
        <f t="shared" si="42"/>
        <v/>
      </c>
      <c r="BA409" s="38"/>
    </row>
    <row r="410" spans="1:53" s="4" customFormat="1" ht="21" customHeight="1">
      <c r="A410" s="2"/>
      <c r="B410" s="5"/>
      <c r="C410" s="2"/>
      <c r="D410" s="2"/>
      <c r="E410" s="2"/>
      <c r="F410" s="18" t="str">
        <f>IF(OR(D410="",E410=""),"",VLOOKUP(D410,计分标准!$A$2:$C$10,3,0)*VLOOKUP(E410,计分标准!$A$13:$C$19,3,0))</f>
        <v/>
      </c>
      <c r="G410" s="2"/>
      <c r="H410" s="72"/>
      <c r="I410" s="2"/>
      <c r="J410" s="2"/>
      <c r="K410" s="2"/>
      <c r="L410" s="19" t="str">
        <f>IF(OR(I410="",J410="",K410=""),"",VLOOKUP(I410,计分标准!$A$23:$C$31,3,0)*INDEX(计分标准!$B$35:$I$42,MATCH(工作量统计!J410,计分标准!$A$35:$A$42,0),MATCH(工作量统计!K410,计分标准!$B$34:$I$34,0))/100)</f>
        <v/>
      </c>
      <c r="M410" s="2"/>
      <c r="N410" s="2"/>
      <c r="O410" s="17" t="str">
        <f t="shared" si="37"/>
        <v/>
      </c>
      <c r="P410" s="17" t="str">
        <f t="shared" si="38"/>
        <v/>
      </c>
      <c r="Q410" s="59"/>
      <c r="R410" s="59"/>
      <c r="S410" s="72"/>
      <c r="T410" s="59"/>
      <c r="U410" s="59"/>
      <c r="V410" s="17" t="str">
        <f>IF(U410="","",VLOOKUP(U410,计分标准!$A$47:$C$55,3,0))</f>
        <v/>
      </c>
      <c r="W410" s="2"/>
      <c r="X410" s="2"/>
      <c r="Y410" s="72"/>
      <c r="Z410" s="2"/>
      <c r="AA410" s="2"/>
      <c r="AB410" s="2"/>
      <c r="AC410" s="78"/>
      <c r="AD410" s="78"/>
      <c r="AE410" s="44"/>
      <c r="AF410" s="17" t="str">
        <f>IF(OR(Z410="",AA410="",AB410=""),"",VLOOKUP(Z410,计分标准!$A$70:$B$73,2,0)*VLOOKUP(AA410,计分标准!$A$58:$C$61,3,0)*AB410/10)</f>
        <v/>
      </c>
      <c r="AG410" s="17" t="str">
        <f>IF(AC410="",AF410,VLOOKUP(AC410,计分标准!$A$64:$B$67,2,0)*AF410)</f>
        <v/>
      </c>
      <c r="AH410" s="17" t="str">
        <f t="shared" si="39"/>
        <v/>
      </c>
      <c r="AI410" s="2"/>
      <c r="AJ410" s="72"/>
      <c r="AK410" s="72"/>
      <c r="AL410" s="2"/>
      <c r="AM410" s="17" t="str">
        <f t="shared" si="40"/>
        <v/>
      </c>
      <c r="AN410" s="2"/>
      <c r="AO410" s="72"/>
      <c r="AP410" s="2"/>
      <c r="AQ410" s="2"/>
      <c r="AR410" s="17" t="str">
        <f t="shared" si="41"/>
        <v/>
      </c>
      <c r="AS410" s="2"/>
      <c r="AT410" s="72"/>
      <c r="AU410" s="2"/>
      <c r="AV410" s="2"/>
      <c r="AW410" s="2"/>
      <c r="AX410" s="19" t="str">
        <f>IF(OR(AU410="",AV410=""),"",INDEX(计分标准!$C$77:$E$81,MATCH(工作量统计!AU410,计分标准!$A$77:$A$81,0),MATCH(工作量统计!AV410,计分标准!$C$76:$E$76,0)))</f>
        <v/>
      </c>
      <c r="AY410" s="79" t="str">
        <f>IF(AW410="",AX410,AX410*INDEX(计分标准!$C$97:$I$101,MATCH(AU410,计分标准!$A$97:$A$101,0),MATCH(AW410,计分标准!$C$96:$I$96,0)))</f>
        <v/>
      </c>
      <c r="AZ410" s="17" t="str">
        <f t="shared" si="42"/>
        <v/>
      </c>
      <c r="BA410" s="38"/>
    </row>
    <row r="411" spans="1:53" s="4" customFormat="1" ht="21" customHeight="1">
      <c r="A411" s="2"/>
      <c r="B411" s="5"/>
      <c r="C411" s="2"/>
      <c r="D411" s="2"/>
      <c r="E411" s="2"/>
      <c r="F411" s="18" t="str">
        <f>IF(OR(D411="",E411=""),"",VLOOKUP(D411,计分标准!$A$2:$C$10,3,0)*VLOOKUP(E411,计分标准!$A$13:$C$19,3,0))</f>
        <v/>
      </c>
      <c r="G411" s="2"/>
      <c r="H411" s="72"/>
      <c r="I411" s="2"/>
      <c r="J411" s="2"/>
      <c r="K411" s="2"/>
      <c r="L411" s="19" t="str">
        <f>IF(OR(I411="",J411="",K411=""),"",VLOOKUP(I411,计分标准!$A$23:$C$31,3,0)*INDEX(计分标准!$B$35:$I$42,MATCH(工作量统计!J411,计分标准!$A$35:$A$42,0),MATCH(工作量统计!K411,计分标准!$B$34:$I$34,0))/100)</f>
        <v/>
      </c>
      <c r="M411" s="2"/>
      <c r="N411" s="2"/>
      <c r="O411" s="17" t="str">
        <f t="shared" si="37"/>
        <v/>
      </c>
      <c r="P411" s="17" t="str">
        <f t="shared" si="38"/>
        <v/>
      </c>
      <c r="Q411" s="59"/>
      <c r="R411" s="59"/>
      <c r="S411" s="72"/>
      <c r="T411" s="59"/>
      <c r="U411" s="59"/>
      <c r="V411" s="17" t="str">
        <f>IF(U411="","",VLOOKUP(U411,计分标准!$A$47:$C$55,3,0))</f>
        <v/>
      </c>
      <c r="W411" s="2"/>
      <c r="X411" s="2"/>
      <c r="Y411" s="72"/>
      <c r="Z411" s="2"/>
      <c r="AA411" s="2"/>
      <c r="AB411" s="2"/>
      <c r="AC411" s="78"/>
      <c r="AD411" s="78"/>
      <c r="AE411" s="44"/>
      <c r="AF411" s="17" t="str">
        <f>IF(OR(Z411="",AA411="",AB411=""),"",VLOOKUP(Z411,计分标准!$A$70:$B$73,2,0)*VLOOKUP(AA411,计分标准!$A$58:$C$61,3,0)*AB411/10)</f>
        <v/>
      </c>
      <c r="AG411" s="17" t="str">
        <f>IF(AC411="",AF411,VLOOKUP(AC411,计分标准!$A$64:$B$67,2,0)*AF411)</f>
        <v/>
      </c>
      <c r="AH411" s="17" t="str">
        <f t="shared" si="39"/>
        <v/>
      </c>
      <c r="AI411" s="2"/>
      <c r="AJ411" s="72"/>
      <c r="AK411" s="72"/>
      <c r="AL411" s="2"/>
      <c r="AM411" s="17" t="str">
        <f t="shared" si="40"/>
        <v/>
      </c>
      <c r="AN411" s="2"/>
      <c r="AO411" s="72"/>
      <c r="AP411" s="2"/>
      <c r="AQ411" s="2"/>
      <c r="AR411" s="17" t="str">
        <f t="shared" si="41"/>
        <v/>
      </c>
      <c r="AS411" s="2"/>
      <c r="AT411" s="72"/>
      <c r="AU411" s="2"/>
      <c r="AV411" s="2"/>
      <c r="AW411" s="2"/>
      <c r="AX411" s="19" t="str">
        <f>IF(OR(AU411="",AV411=""),"",INDEX(计分标准!$C$77:$E$81,MATCH(工作量统计!AU411,计分标准!$A$77:$A$81,0),MATCH(工作量统计!AV411,计分标准!$C$76:$E$76,0)))</f>
        <v/>
      </c>
      <c r="AY411" s="79" t="str">
        <f>IF(AW411="",AX411,AX411*INDEX(计分标准!$C$97:$I$101,MATCH(AU411,计分标准!$A$97:$A$101,0),MATCH(AW411,计分标准!$C$96:$I$96,0)))</f>
        <v/>
      </c>
      <c r="AZ411" s="17" t="str">
        <f t="shared" si="42"/>
        <v/>
      </c>
      <c r="BA411" s="38"/>
    </row>
    <row r="412" spans="1:53" s="4" customFormat="1" ht="21" customHeight="1">
      <c r="A412" s="2"/>
      <c r="B412" s="5"/>
      <c r="C412" s="2"/>
      <c r="D412" s="2"/>
      <c r="E412" s="2"/>
      <c r="F412" s="18" t="str">
        <f>IF(OR(D412="",E412=""),"",VLOOKUP(D412,计分标准!$A$2:$C$10,3,0)*VLOOKUP(E412,计分标准!$A$13:$C$19,3,0))</f>
        <v/>
      </c>
      <c r="G412" s="2"/>
      <c r="H412" s="72"/>
      <c r="I412" s="2"/>
      <c r="J412" s="2"/>
      <c r="K412" s="2"/>
      <c r="L412" s="19" t="str">
        <f>IF(OR(I412="",J412="",K412=""),"",VLOOKUP(I412,计分标准!$A$23:$C$31,3,0)*INDEX(计分标准!$B$35:$I$42,MATCH(工作量统计!J412,计分标准!$A$35:$A$42,0),MATCH(工作量统计!K412,计分标准!$B$34:$I$34,0))/100)</f>
        <v/>
      </c>
      <c r="M412" s="2"/>
      <c r="N412" s="2"/>
      <c r="O412" s="17" t="str">
        <f t="shared" si="37"/>
        <v/>
      </c>
      <c r="P412" s="17" t="str">
        <f t="shared" si="38"/>
        <v/>
      </c>
      <c r="Q412" s="59"/>
      <c r="R412" s="59"/>
      <c r="S412" s="72"/>
      <c r="T412" s="59"/>
      <c r="U412" s="59"/>
      <c r="V412" s="17" t="str">
        <f>IF(U412="","",VLOOKUP(U412,计分标准!$A$47:$C$55,3,0))</f>
        <v/>
      </c>
      <c r="W412" s="2"/>
      <c r="X412" s="2"/>
      <c r="Y412" s="72"/>
      <c r="Z412" s="2"/>
      <c r="AA412" s="2"/>
      <c r="AB412" s="2"/>
      <c r="AC412" s="78"/>
      <c r="AD412" s="78"/>
      <c r="AE412" s="44"/>
      <c r="AF412" s="17" t="str">
        <f>IF(OR(Z412="",AA412="",AB412=""),"",VLOOKUP(Z412,计分标准!$A$70:$B$73,2,0)*VLOOKUP(AA412,计分标准!$A$58:$C$61,3,0)*AB412/10)</f>
        <v/>
      </c>
      <c r="AG412" s="17" t="str">
        <f>IF(AC412="",AF412,VLOOKUP(AC412,计分标准!$A$64:$B$67,2,0)*AF412)</f>
        <v/>
      </c>
      <c r="AH412" s="17" t="str">
        <f t="shared" si="39"/>
        <v/>
      </c>
      <c r="AI412" s="2"/>
      <c r="AJ412" s="72"/>
      <c r="AK412" s="72"/>
      <c r="AL412" s="2"/>
      <c r="AM412" s="17" t="str">
        <f t="shared" si="40"/>
        <v/>
      </c>
      <c r="AN412" s="2"/>
      <c r="AO412" s="72"/>
      <c r="AP412" s="2"/>
      <c r="AQ412" s="2"/>
      <c r="AR412" s="17" t="str">
        <f t="shared" si="41"/>
        <v/>
      </c>
      <c r="AS412" s="2"/>
      <c r="AT412" s="72"/>
      <c r="AU412" s="2"/>
      <c r="AV412" s="2"/>
      <c r="AW412" s="2"/>
      <c r="AX412" s="19" t="str">
        <f>IF(OR(AU412="",AV412=""),"",INDEX(计分标准!$C$77:$E$81,MATCH(工作量统计!AU412,计分标准!$A$77:$A$81,0),MATCH(工作量统计!AV412,计分标准!$C$76:$E$76,0)))</f>
        <v/>
      </c>
      <c r="AY412" s="79" t="str">
        <f>IF(AW412="",AX412,AX412*INDEX(计分标准!$C$97:$I$101,MATCH(AU412,计分标准!$A$97:$A$101,0),MATCH(AW412,计分标准!$C$96:$I$96,0)))</f>
        <v/>
      </c>
      <c r="AZ412" s="17" t="str">
        <f t="shared" si="42"/>
        <v/>
      </c>
      <c r="BA412" s="38"/>
    </row>
    <row r="413" spans="1:53" s="4" customFormat="1" ht="21" customHeight="1">
      <c r="A413" s="2"/>
      <c r="B413" s="5"/>
      <c r="C413" s="2"/>
      <c r="D413" s="2"/>
      <c r="E413" s="2"/>
      <c r="F413" s="18" t="str">
        <f>IF(OR(D413="",E413=""),"",VLOOKUP(D413,计分标准!$A$2:$C$10,3,0)*VLOOKUP(E413,计分标准!$A$13:$C$19,3,0))</f>
        <v/>
      </c>
      <c r="G413" s="2"/>
      <c r="H413" s="72"/>
      <c r="I413" s="2"/>
      <c r="J413" s="2"/>
      <c r="K413" s="2"/>
      <c r="L413" s="19" t="str">
        <f>IF(OR(I413="",J413="",K413=""),"",VLOOKUP(I413,计分标准!$A$23:$C$31,3,0)*INDEX(计分标准!$B$35:$I$42,MATCH(工作量统计!J413,计分标准!$A$35:$A$42,0),MATCH(工作量统计!K413,计分标准!$B$34:$I$34,0))/100)</f>
        <v/>
      </c>
      <c r="M413" s="2"/>
      <c r="N413" s="2"/>
      <c r="O413" s="17" t="str">
        <f t="shared" si="37"/>
        <v/>
      </c>
      <c r="P413" s="17" t="str">
        <f t="shared" si="38"/>
        <v/>
      </c>
      <c r="Q413" s="59"/>
      <c r="R413" s="59"/>
      <c r="S413" s="72"/>
      <c r="T413" s="59"/>
      <c r="U413" s="59"/>
      <c r="V413" s="17" t="str">
        <f>IF(U413="","",VLOOKUP(U413,计分标准!$A$47:$C$55,3,0))</f>
        <v/>
      </c>
      <c r="W413" s="2"/>
      <c r="X413" s="2"/>
      <c r="Y413" s="72"/>
      <c r="Z413" s="2"/>
      <c r="AA413" s="2"/>
      <c r="AB413" s="2"/>
      <c r="AC413" s="78"/>
      <c r="AD413" s="78"/>
      <c r="AE413" s="44"/>
      <c r="AF413" s="17" t="str">
        <f>IF(OR(Z413="",AA413="",AB413=""),"",VLOOKUP(Z413,计分标准!$A$70:$B$73,2,0)*VLOOKUP(AA413,计分标准!$A$58:$C$61,3,0)*AB413/10)</f>
        <v/>
      </c>
      <c r="AG413" s="17" t="str">
        <f>IF(AC413="",AF413,VLOOKUP(AC413,计分标准!$A$64:$B$67,2,0)*AF413)</f>
        <v/>
      </c>
      <c r="AH413" s="17" t="str">
        <f t="shared" si="39"/>
        <v/>
      </c>
      <c r="AI413" s="2"/>
      <c r="AJ413" s="72"/>
      <c r="AK413" s="72"/>
      <c r="AL413" s="2"/>
      <c r="AM413" s="17" t="str">
        <f t="shared" si="40"/>
        <v/>
      </c>
      <c r="AN413" s="2"/>
      <c r="AO413" s="72"/>
      <c r="AP413" s="2"/>
      <c r="AQ413" s="2"/>
      <c r="AR413" s="17" t="str">
        <f t="shared" si="41"/>
        <v/>
      </c>
      <c r="AS413" s="2"/>
      <c r="AT413" s="72"/>
      <c r="AU413" s="2"/>
      <c r="AV413" s="2"/>
      <c r="AW413" s="2"/>
      <c r="AX413" s="19" t="str">
        <f>IF(OR(AU413="",AV413=""),"",INDEX(计分标准!$C$77:$E$81,MATCH(工作量统计!AU413,计分标准!$A$77:$A$81,0),MATCH(工作量统计!AV413,计分标准!$C$76:$E$76,0)))</f>
        <v/>
      </c>
      <c r="AY413" s="79" t="str">
        <f>IF(AW413="",AX413,AX413*INDEX(计分标准!$C$97:$I$101,MATCH(AU413,计分标准!$A$97:$A$101,0),MATCH(AW413,计分标准!$C$96:$I$96,0)))</f>
        <v/>
      </c>
      <c r="AZ413" s="17" t="str">
        <f t="shared" si="42"/>
        <v/>
      </c>
      <c r="BA413" s="38"/>
    </row>
    <row r="414" spans="1:53" s="4" customFormat="1" ht="21" customHeight="1">
      <c r="A414" s="2"/>
      <c r="B414" s="5"/>
      <c r="C414" s="2"/>
      <c r="D414" s="2"/>
      <c r="E414" s="2"/>
      <c r="F414" s="18" t="str">
        <f>IF(OR(D414="",E414=""),"",VLOOKUP(D414,计分标准!$A$2:$C$10,3,0)*VLOOKUP(E414,计分标准!$A$13:$C$19,3,0))</f>
        <v/>
      </c>
      <c r="G414" s="2"/>
      <c r="H414" s="72"/>
      <c r="I414" s="2"/>
      <c r="J414" s="2"/>
      <c r="K414" s="2"/>
      <c r="L414" s="19" t="str">
        <f>IF(OR(I414="",J414="",K414=""),"",VLOOKUP(I414,计分标准!$A$23:$C$31,3,0)*INDEX(计分标准!$B$35:$I$42,MATCH(工作量统计!J414,计分标准!$A$35:$A$42,0),MATCH(工作量统计!K414,计分标准!$B$34:$I$34,0))/100)</f>
        <v/>
      </c>
      <c r="M414" s="2"/>
      <c r="N414" s="2"/>
      <c r="O414" s="17" t="str">
        <f t="shared" si="37"/>
        <v/>
      </c>
      <c r="P414" s="17" t="str">
        <f t="shared" si="38"/>
        <v/>
      </c>
      <c r="Q414" s="59"/>
      <c r="R414" s="59"/>
      <c r="S414" s="72"/>
      <c r="T414" s="59"/>
      <c r="U414" s="59"/>
      <c r="V414" s="17" t="str">
        <f>IF(U414="","",VLOOKUP(U414,计分标准!$A$47:$C$55,3,0))</f>
        <v/>
      </c>
      <c r="W414" s="2"/>
      <c r="X414" s="2"/>
      <c r="Y414" s="72"/>
      <c r="Z414" s="2"/>
      <c r="AA414" s="2"/>
      <c r="AB414" s="2"/>
      <c r="AC414" s="78"/>
      <c r="AD414" s="78"/>
      <c r="AE414" s="44"/>
      <c r="AF414" s="17" t="str">
        <f>IF(OR(Z414="",AA414="",AB414=""),"",VLOOKUP(Z414,计分标准!$A$70:$B$73,2,0)*VLOOKUP(AA414,计分标准!$A$58:$C$61,3,0)*AB414/10)</f>
        <v/>
      </c>
      <c r="AG414" s="17" t="str">
        <f>IF(AC414="",AF414,VLOOKUP(AC414,计分标准!$A$64:$B$67,2,0)*AF414)</f>
        <v/>
      </c>
      <c r="AH414" s="17" t="str">
        <f t="shared" si="39"/>
        <v/>
      </c>
      <c r="AI414" s="2"/>
      <c r="AJ414" s="72"/>
      <c r="AK414" s="72"/>
      <c r="AL414" s="2"/>
      <c r="AM414" s="17" t="str">
        <f t="shared" si="40"/>
        <v/>
      </c>
      <c r="AN414" s="2"/>
      <c r="AO414" s="72"/>
      <c r="AP414" s="2"/>
      <c r="AQ414" s="2"/>
      <c r="AR414" s="17" t="str">
        <f t="shared" si="41"/>
        <v/>
      </c>
      <c r="AS414" s="2"/>
      <c r="AT414" s="72"/>
      <c r="AU414" s="2"/>
      <c r="AV414" s="2"/>
      <c r="AW414" s="2"/>
      <c r="AX414" s="19" t="str">
        <f>IF(OR(AU414="",AV414=""),"",INDEX(计分标准!$C$77:$E$81,MATCH(工作量统计!AU414,计分标准!$A$77:$A$81,0),MATCH(工作量统计!AV414,计分标准!$C$76:$E$76,0)))</f>
        <v/>
      </c>
      <c r="AY414" s="79" t="str">
        <f>IF(AW414="",AX414,AX414*INDEX(计分标准!$C$97:$I$101,MATCH(AU414,计分标准!$A$97:$A$101,0),MATCH(AW414,计分标准!$C$96:$I$96,0)))</f>
        <v/>
      </c>
      <c r="AZ414" s="17" t="str">
        <f t="shared" si="42"/>
        <v/>
      </c>
      <c r="BA414" s="38"/>
    </row>
    <row r="415" spans="1:53" s="4" customFormat="1" ht="21" customHeight="1">
      <c r="A415" s="2"/>
      <c r="B415" s="5"/>
      <c r="C415" s="2"/>
      <c r="D415" s="2"/>
      <c r="E415" s="2"/>
      <c r="F415" s="18" t="str">
        <f>IF(OR(D415="",E415=""),"",VLOOKUP(D415,计分标准!$A$2:$C$10,3,0)*VLOOKUP(E415,计分标准!$A$13:$C$19,3,0))</f>
        <v/>
      </c>
      <c r="G415" s="2"/>
      <c r="H415" s="72"/>
      <c r="I415" s="2"/>
      <c r="J415" s="2"/>
      <c r="K415" s="2"/>
      <c r="L415" s="19" t="str">
        <f>IF(OR(I415="",J415="",K415=""),"",VLOOKUP(I415,计分标准!$A$23:$C$31,3,0)*INDEX(计分标准!$B$35:$I$42,MATCH(工作量统计!J415,计分标准!$A$35:$A$42,0),MATCH(工作量统计!K415,计分标准!$B$34:$I$34,0))/100)</f>
        <v/>
      </c>
      <c r="M415" s="2"/>
      <c r="N415" s="2"/>
      <c r="O415" s="17" t="str">
        <f t="shared" si="37"/>
        <v/>
      </c>
      <c r="P415" s="17" t="str">
        <f t="shared" si="38"/>
        <v/>
      </c>
      <c r="Q415" s="59"/>
      <c r="R415" s="59"/>
      <c r="S415" s="72"/>
      <c r="T415" s="59"/>
      <c r="U415" s="59"/>
      <c r="V415" s="17" t="str">
        <f>IF(U415="","",VLOOKUP(U415,计分标准!$A$47:$C$55,3,0))</f>
        <v/>
      </c>
      <c r="W415" s="2"/>
      <c r="X415" s="2"/>
      <c r="Y415" s="72"/>
      <c r="Z415" s="2"/>
      <c r="AA415" s="2"/>
      <c r="AB415" s="2"/>
      <c r="AC415" s="78"/>
      <c r="AD415" s="78"/>
      <c r="AE415" s="44"/>
      <c r="AF415" s="17" t="str">
        <f>IF(OR(Z415="",AA415="",AB415=""),"",VLOOKUP(Z415,计分标准!$A$70:$B$73,2,0)*VLOOKUP(AA415,计分标准!$A$58:$C$61,3,0)*AB415/10)</f>
        <v/>
      </c>
      <c r="AG415" s="17" t="str">
        <f>IF(AC415="",AF415,VLOOKUP(AC415,计分标准!$A$64:$B$67,2,0)*AF415)</f>
        <v/>
      </c>
      <c r="AH415" s="17" t="str">
        <f t="shared" si="39"/>
        <v/>
      </c>
      <c r="AI415" s="2"/>
      <c r="AJ415" s="72"/>
      <c r="AK415" s="72"/>
      <c r="AL415" s="2"/>
      <c r="AM415" s="17" t="str">
        <f t="shared" si="40"/>
        <v/>
      </c>
      <c r="AN415" s="2"/>
      <c r="AO415" s="72"/>
      <c r="AP415" s="2"/>
      <c r="AQ415" s="2"/>
      <c r="AR415" s="17" t="str">
        <f t="shared" si="41"/>
        <v/>
      </c>
      <c r="AS415" s="2"/>
      <c r="AT415" s="72"/>
      <c r="AU415" s="2"/>
      <c r="AV415" s="2"/>
      <c r="AW415" s="2"/>
      <c r="AX415" s="19" t="str">
        <f>IF(OR(AU415="",AV415=""),"",INDEX(计分标准!$C$77:$E$81,MATCH(工作量统计!AU415,计分标准!$A$77:$A$81,0),MATCH(工作量统计!AV415,计分标准!$C$76:$E$76,0)))</f>
        <v/>
      </c>
      <c r="AY415" s="79" t="str">
        <f>IF(AW415="",AX415,AX415*INDEX(计分标准!$C$97:$I$101,MATCH(AU415,计分标准!$A$97:$A$101,0),MATCH(AW415,计分标准!$C$96:$I$96,0)))</f>
        <v/>
      </c>
      <c r="AZ415" s="17" t="str">
        <f t="shared" si="42"/>
        <v/>
      </c>
      <c r="BA415" s="38"/>
    </row>
    <row r="416" spans="1:53" s="4" customFormat="1" ht="21" customHeight="1">
      <c r="A416" s="2"/>
      <c r="B416" s="5"/>
      <c r="C416" s="2"/>
      <c r="D416" s="2"/>
      <c r="E416" s="2"/>
      <c r="F416" s="18" t="str">
        <f>IF(OR(D416="",E416=""),"",VLOOKUP(D416,计分标准!$A$2:$C$10,3,0)*VLOOKUP(E416,计分标准!$A$13:$C$19,3,0))</f>
        <v/>
      </c>
      <c r="G416" s="2"/>
      <c r="H416" s="72"/>
      <c r="I416" s="2"/>
      <c r="J416" s="2"/>
      <c r="K416" s="2"/>
      <c r="L416" s="19" t="str">
        <f>IF(OR(I416="",J416="",K416=""),"",VLOOKUP(I416,计分标准!$A$23:$C$31,3,0)*INDEX(计分标准!$B$35:$I$42,MATCH(工作量统计!J416,计分标准!$A$35:$A$42,0),MATCH(工作量统计!K416,计分标准!$B$34:$I$34,0))/100)</f>
        <v/>
      </c>
      <c r="M416" s="2"/>
      <c r="N416" s="2"/>
      <c r="O416" s="17" t="str">
        <f t="shared" si="37"/>
        <v/>
      </c>
      <c r="P416" s="17" t="str">
        <f t="shared" si="38"/>
        <v/>
      </c>
      <c r="Q416" s="59"/>
      <c r="R416" s="59"/>
      <c r="S416" s="72"/>
      <c r="T416" s="59"/>
      <c r="U416" s="59"/>
      <c r="V416" s="17" t="str">
        <f>IF(U416="","",VLOOKUP(U416,计分标准!$A$47:$C$55,3,0))</f>
        <v/>
      </c>
      <c r="W416" s="2"/>
      <c r="X416" s="2"/>
      <c r="Y416" s="72"/>
      <c r="Z416" s="2"/>
      <c r="AA416" s="2"/>
      <c r="AB416" s="2"/>
      <c r="AC416" s="78"/>
      <c r="AD416" s="78"/>
      <c r="AE416" s="44"/>
      <c r="AF416" s="17" t="str">
        <f>IF(OR(Z416="",AA416="",AB416=""),"",VLOOKUP(Z416,计分标准!$A$70:$B$73,2,0)*VLOOKUP(AA416,计分标准!$A$58:$C$61,3,0)*AB416/10)</f>
        <v/>
      </c>
      <c r="AG416" s="17" t="str">
        <f>IF(AC416="",AF416,VLOOKUP(AC416,计分标准!$A$64:$B$67,2,0)*AF416)</f>
        <v/>
      </c>
      <c r="AH416" s="17" t="str">
        <f t="shared" si="39"/>
        <v/>
      </c>
      <c r="AI416" s="2"/>
      <c r="AJ416" s="72"/>
      <c r="AK416" s="72"/>
      <c r="AL416" s="2"/>
      <c r="AM416" s="17" t="str">
        <f t="shared" si="40"/>
        <v/>
      </c>
      <c r="AN416" s="2"/>
      <c r="AO416" s="72"/>
      <c r="AP416" s="2"/>
      <c r="AQ416" s="2"/>
      <c r="AR416" s="17" t="str">
        <f t="shared" si="41"/>
        <v/>
      </c>
      <c r="AS416" s="2"/>
      <c r="AT416" s="72"/>
      <c r="AU416" s="2"/>
      <c r="AV416" s="2"/>
      <c r="AW416" s="2"/>
      <c r="AX416" s="19" t="str">
        <f>IF(OR(AU416="",AV416=""),"",INDEX(计分标准!$C$77:$E$81,MATCH(工作量统计!AU416,计分标准!$A$77:$A$81,0),MATCH(工作量统计!AV416,计分标准!$C$76:$E$76,0)))</f>
        <v/>
      </c>
      <c r="AY416" s="79" t="str">
        <f>IF(AW416="",AX416,AX416*INDEX(计分标准!$C$97:$I$101,MATCH(AU416,计分标准!$A$97:$A$101,0),MATCH(AW416,计分标准!$C$96:$I$96,0)))</f>
        <v/>
      </c>
      <c r="AZ416" s="17" t="str">
        <f t="shared" si="42"/>
        <v/>
      </c>
      <c r="BA416" s="38"/>
    </row>
    <row r="417" spans="1:53" s="4" customFormat="1" ht="21" customHeight="1">
      <c r="A417" s="2"/>
      <c r="B417" s="5"/>
      <c r="C417" s="2"/>
      <c r="D417" s="2"/>
      <c r="E417" s="2"/>
      <c r="F417" s="18" t="str">
        <f>IF(OR(D417="",E417=""),"",VLOOKUP(D417,计分标准!$A$2:$C$10,3,0)*VLOOKUP(E417,计分标准!$A$13:$C$19,3,0))</f>
        <v/>
      </c>
      <c r="G417" s="2"/>
      <c r="H417" s="72"/>
      <c r="I417" s="2"/>
      <c r="J417" s="2"/>
      <c r="K417" s="2"/>
      <c r="L417" s="19" t="str">
        <f>IF(OR(I417="",J417="",K417=""),"",VLOOKUP(I417,计分标准!$A$23:$C$31,3,0)*INDEX(计分标准!$B$35:$I$42,MATCH(工作量统计!J417,计分标准!$A$35:$A$42,0),MATCH(工作量统计!K417,计分标准!$B$34:$I$34,0))/100)</f>
        <v/>
      </c>
      <c r="M417" s="2"/>
      <c r="N417" s="2"/>
      <c r="O417" s="17" t="str">
        <f t="shared" si="37"/>
        <v/>
      </c>
      <c r="P417" s="17" t="str">
        <f t="shared" si="38"/>
        <v/>
      </c>
      <c r="Q417" s="59"/>
      <c r="R417" s="59"/>
      <c r="S417" s="72"/>
      <c r="T417" s="59"/>
      <c r="U417" s="59"/>
      <c r="V417" s="17" t="str">
        <f>IF(U417="","",VLOOKUP(U417,计分标准!$A$47:$C$55,3,0))</f>
        <v/>
      </c>
      <c r="W417" s="2"/>
      <c r="X417" s="2"/>
      <c r="Y417" s="72"/>
      <c r="Z417" s="2"/>
      <c r="AA417" s="2"/>
      <c r="AB417" s="2"/>
      <c r="AC417" s="78"/>
      <c r="AD417" s="78"/>
      <c r="AE417" s="44"/>
      <c r="AF417" s="17" t="str">
        <f>IF(OR(Z417="",AA417="",AB417=""),"",VLOOKUP(Z417,计分标准!$A$70:$B$73,2,0)*VLOOKUP(AA417,计分标准!$A$58:$C$61,3,0)*AB417/10)</f>
        <v/>
      </c>
      <c r="AG417" s="17" t="str">
        <f>IF(AC417="",AF417,VLOOKUP(AC417,计分标准!$A$64:$B$67,2,0)*AF417)</f>
        <v/>
      </c>
      <c r="AH417" s="17" t="str">
        <f t="shared" si="39"/>
        <v/>
      </c>
      <c r="AI417" s="2"/>
      <c r="AJ417" s="72"/>
      <c r="AK417" s="72"/>
      <c r="AL417" s="2"/>
      <c r="AM417" s="17" t="str">
        <f t="shared" si="40"/>
        <v/>
      </c>
      <c r="AN417" s="2"/>
      <c r="AO417" s="72"/>
      <c r="AP417" s="2"/>
      <c r="AQ417" s="2"/>
      <c r="AR417" s="17" t="str">
        <f t="shared" si="41"/>
        <v/>
      </c>
      <c r="AS417" s="2"/>
      <c r="AT417" s="72"/>
      <c r="AU417" s="2"/>
      <c r="AV417" s="2"/>
      <c r="AW417" s="2"/>
      <c r="AX417" s="19" t="str">
        <f>IF(OR(AU417="",AV417=""),"",INDEX(计分标准!$C$77:$E$81,MATCH(工作量统计!AU417,计分标准!$A$77:$A$81,0),MATCH(工作量统计!AV417,计分标准!$C$76:$E$76,0)))</f>
        <v/>
      </c>
      <c r="AY417" s="79" t="str">
        <f>IF(AW417="",AX417,AX417*INDEX(计分标准!$C$97:$I$101,MATCH(AU417,计分标准!$A$97:$A$101,0),MATCH(AW417,计分标准!$C$96:$I$96,0)))</f>
        <v/>
      </c>
      <c r="AZ417" s="17" t="str">
        <f t="shared" si="42"/>
        <v/>
      </c>
      <c r="BA417" s="38"/>
    </row>
    <row r="418" spans="1:53" s="4" customFormat="1" ht="21" customHeight="1">
      <c r="A418" s="2"/>
      <c r="B418" s="5"/>
      <c r="C418" s="2"/>
      <c r="D418" s="2"/>
      <c r="E418" s="2"/>
      <c r="F418" s="18" t="str">
        <f>IF(OR(D418="",E418=""),"",VLOOKUP(D418,计分标准!$A$2:$C$10,3,0)*VLOOKUP(E418,计分标准!$A$13:$C$19,3,0))</f>
        <v/>
      </c>
      <c r="G418" s="2"/>
      <c r="H418" s="72"/>
      <c r="I418" s="2"/>
      <c r="J418" s="2"/>
      <c r="K418" s="2"/>
      <c r="L418" s="19" t="str">
        <f>IF(OR(I418="",J418="",K418=""),"",VLOOKUP(I418,计分标准!$A$23:$C$31,3,0)*INDEX(计分标准!$B$35:$I$42,MATCH(工作量统计!J418,计分标准!$A$35:$A$42,0),MATCH(工作量统计!K418,计分标准!$B$34:$I$34,0))/100)</f>
        <v/>
      </c>
      <c r="M418" s="2"/>
      <c r="N418" s="2"/>
      <c r="O418" s="17" t="str">
        <f t="shared" si="37"/>
        <v/>
      </c>
      <c r="P418" s="17" t="str">
        <f t="shared" si="38"/>
        <v/>
      </c>
      <c r="Q418" s="59"/>
      <c r="R418" s="59"/>
      <c r="S418" s="72"/>
      <c r="T418" s="59"/>
      <c r="U418" s="59"/>
      <c r="V418" s="17" t="str">
        <f>IF(U418="","",VLOOKUP(U418,计分标准!$A$47:$C$55,3,0))</f>
        <v/>
      </c>
      <c r="W418" s="2"/>
      <c r="X418" s="2"/>
      <c r="Y418" s="72"/>
      <c r="Z418" s="2"/>
      <c r="AA418" s="2"/>
      <c r="AB418" s="2"/>
      <c r="AC418" s="78"/>
      <c r="AD418" s="78"/>
      <c r="AE418" s="44"/>
      <c r="AF418" s="17" t="str">
        <f>IF(OR(Z418="",AA418="",AB418=""),"",VLOOKUP(Z418,计分标准!$A$70:$B$73,2,0)*VLOOKUP(AA418,计分标准!$A$58:$C$61,3,0)*AB418/10)</f>
        <v/>
      </c>
      <c r="AG418" s="17" t="str">
        <f>IF(AC418="",AF418,VLOOKUP(AC418,计分标准!$A$64:$B$67,2,0)*AF418)</f>
        <v/>
      </c>
      <c r="AH418" s="17" t="str">
        <f t="shared" si="39"/>
        <v/>
      </c>
      <c r="AI418" s="2"/>
      <c r="AJ418" s="72"/>
      <c r="AK418" s="72"/>
      <c r="AL418" s="2"/>
      <c r="AM418" s="17" t="str">
        <f t="shared" si="40"/>
        <v/>
      </c>
      <c r="AN418" s="2"/>
      <c r="AO418" s="72"/>
      <c r="AP418" s="2"/>
      <c r="AQ418" s="2"/>
      <c r="AR418" s="17" t="str">
        <f t="shared" si="41"/>
        <v/>
      </c>
      <c r="AS418" s="2"/>
      <c r="AT418" s="72"/>
      <c r="AU418" s="2"/>
      <c r="AV418" s="2"/>
      <c r="AW418" s="2"/>
      <c r="AX418" s="19" t="str">
        <f>IF(OR(AU418="",AV418=""),"",INDEX(计分标准!$C$77:$E$81,MATCH(工作量统计!AU418,计分标准!$A$77:$A$81,0),MATCH(工作量统计!AV418,计分标准!$C$76:$E$76,0)))</f>
        <v/>
      </c>
      <c r="AY418" s="79" t="str">
        <f>IF(AW418="",AX418,AX418*INDEX(计分标准!$C$97:$I$101,MATCH(AU418,计分标准!$A$97:$A$101,0),MATCH(AW418,计分标准!$C$96:$I$96,0)))</f>
        <v/>
      </c>
      <c r="AZ418" s="17" t="str">
        <f t="shared" si="42"/>
        <v/>
      </c>
      <c r="BA418" s="38"/>
    </row>
    <row r="419" spans="1:53" s="4" customFormat="1" ht="21" customHeight="1">
      <c r="A419" s="2"/>
      <c r="B419" s="5"/>
      <c r="C419" s="2"/>
      <c r="D419" s="2"/>
      <c r="E419" s="2"/>
      <c r="F419" s="18" t="str">
        <f>IF(OR(D419="",E419=""),"",VLOOKUP(D419,计分标准!$A$2:$C$10,3,0)*VLOOKUP(E419,计分标准!$A$13:$C$19,3,0))</f>
        <v/>
      </c>
      <c r="G419" s="2"/>
      <c r="H419" s="72"/>
      <c r="I419" s="2"/>
      <c r="J419" s="2"/>
      <c r="K419" s="2"/>
      <c r="L419" s="19" t="str">
        <f>IF(OR(I419="",J419="",K419=""),"",VLOOKUP(I419,计分标准!$A$23:$C$31,3,0)*INDEX(计分标准!$B$35:$I$42,MATCH(工作量统计!J419,计分标准!$A$35:$A$42,0),MATCH(工作量统计!K419,计分标准!$B$34:$I$34,0))/100)</f>
        <v/>
      </c>
      <c r="M419" s="2"/>
      <c r="N419" s="2"/>
      <c r="O419" s="17" t="str">
        <f t="shared" si="37"/>
        <v/>
      </c>
      <c r="P419" s="17" t="str">
        <f t="shared" si="38"/>
        <v/>
      </c>
      <c r="Q419" s="59"/>
      <c r="R419" s="59"/>
      <c r="S419" s="72"/>
      <c r="T419" s="59"/>
      <c r="U419" s="59"/>
      <c r="V419" s="17" t="str">
        <f>IF(U419="","",VLOOKUP(U419,计分标准!$A$47:$C$55,3,0))</f>
        <v/>
      </c>
      <c r="W419" s="2"/>
      <c r="X419" s="2"/>
      <c r="Y419" s="72"/>
      <c r="Z419" s="2"/>
      <c r="AA419" s="2"/>
      <c r="AB419" s="2"/>
      <c r="AC419" s="78"/>
      <c r="AD419" s="78"/>
      <c r="AE419" s="44"/>
      <c r="AF419" s="17" t="str">
        <f>IF(OR(Z419="",AA419="",AB419=""),"",VLOOKUP(Z419,计分标准!$A$70:$B$73,2,0)*VLOOKUP(AA419,计分标准!$A$58:$C$61,3,0)*AB419/10)</f>
        <v/>
      </c>
      <c r="AG419" s="17" t="str">
        <f>IF(AC419="",AF419,VLOOKUP(AC419,计分标准!$A$64:$B$67,2,0)*AF419)</f>
        <v/>
      </c>
      <c r="AH419" s="17" t="str">
        <f t="shared" si="39"/>
        <v/>
      </c>
      <c r="AI419" s="2"/>
      <c r="AJ419" s="72"/>
      <c r="AK419" s="72"/>
      <c r="AL419" s="2"/>
      <c r="AM419" s="17" t="str">
        <f t="shared" si="40"/>
        <v/>
      </c>
      <c r="AN419" s="2"/>
      <c r="AO419" s="72"/>
      <c r="AP419" s="2"/>
      <c r="AQ419" s="2"/>
      <c r="AR419" s="17" t="str">
        <f t="shared" si="41"/>
        <v/>
      </c>
      <c r="AS419" s="2"/>
      <c r="AT419" s="72"/>
      <c r="AU419" s="2"/>
      <c r="AV419" s="2"/>
      <c r="AW419" s="2"/>
      <c r="AX419" s="19" t="str">
        <f>IF(OR(AU419="",AV419=""),"",INDEX(计分标准!$C$77:$E$81,MATCH(工作量统计!AU419,计分标准!$A$77:$A$81,0),MATCH(工作量统计!AV419,计分标准!$C$76:$E$76,0)))</f>
        <v/>
      </c>
      <c r="AY419" s="79" t="str">
        <f>IF(AW419="",AX419,AX419*INDEX(计分标准!$C$97:$I$101,MATCH(AU419,计分标准!$A$97:$A$101,0),MATCH(AW419,计分标准!$C$96:$I$96,0)))</f>
        <v/>
      </c>
      <c r="AZ419" s="17" t="str">
        <f t="shared" si="42"/>
        <v/>
      </c>
      <c r="BA419" s="38"/>
    </row>
    <row r="420" spans="1:53" s="4" customFormat="1" ht="21" customHeight="1">
      <c r="A420" s="2"/>
      <c r="B420" s="5"/>
      <c r="C420" s="2"/>
      <c r="D420" s="2"/>
      <c r="E420" s="2"/>
      <c r="F420" s="18" t="str">
        <f>IF(OR(D420="",E420=""),"",VLOOKUP(D420,计分标准!$A$2:$C$10,3,0)*VLOOKUP(E420,计分标准!$A$13:$C$19,3,0))</f>
        <v/>
      </c>
      <c r="G420" s="2"/>
      <c r="H420" s="72"/>
      <c r="I420" s="2"/>
      <c r="J420" s="2"/>
      <c r="K420" s="2"/>
      <c r="L420" s="19" t="str">
        <f>IF(OR(I420="",J420="",K420=""),"",VLOOKUP(I420,计分标准!$A$23:$C$31,3,0)*INDEX(计分标准!$B$35:$I$42,MATCH(工作量统计!J420,计分标准!$A$35:$A$42,0),MATCH(工作量统计!K420,计分标准!$B$34:$I$34,0))/100)</f>
        <v/>
      </c>
      <c r="M420" s="2"/>
      <c r="N420" s="2"/>
      <c r="O420" s="17" t="str">
        <f t="shared" si="37"/>
        <v/>
      </c>
      <c r="P420" s="17" t="str">
        <f t="shared" si="38"/>
        <v/>
      </c>
      <c r="Q420" s="59"/>
      <c r="R420" s="59"/>
      <c r="S420" s="72"/>
      <c r="T420" s="59"/>
      <c r="U420" s="59"/>
      <c r="V420" s="17" t="str">
        <f>IF(U420="","",VLOOKUP(U420,计分标准!$A$47:$C$55,3,0))</f>
        <v/>
      </c>
      <c r="W420" s="2"/>
      <c r="X420" s="2"/>
      <c r="Y420" s="72"/>
      <c r="Z420" s="2"/>
      <c r="AA420" s="2"/>
      <c r="AB420" s="2"/>
      <c r="AC420" s="78"/>
      <c r="AD420" s="78"/>
      <c r="AE420" s="44"/>
      <c r="AF420" s="17" t="str">
        <f>IF(OR(Z420="",AA420="",AB420=""),"",VLOOKUP(Z420,计分标准!$A$70:$B$73,2,0)*VLOOKUP(AA420,计分标准!$A$58:$C$61,3,0)*AB420/10)</f>
        <v/>
      </c>
      <c r="AG420" s="17" t="str">
        <f>IF(AC420="",AF420,VLOOKUP(AC420,计分标准!$A$64:$B$67,2,0)*AF420)</f>
        <v/>
      </c>
      <c r="AH420" s="17" t="str">
        <f t="shared" si="39"/>
        <v/>
      </c>
      <c r="AI420" s="2"/>
      <c r="AJ420" s="72"/>
      <c r="AK420" s="72"/>
      <c r="AL420" s="2"/>
      <c r="AM420" s="17" t="str">
        <f t="shared" si="40"/>
        <v/>
      </c>
      <c r="AN420" s="2"/>
      <c r="AO420" s="72"/>
      <c r="AP420" s="2"/>
      <c r="AQ420" s="2"/>
      <c r="AR420" s="17" t="str">
        <f t="shared" si="41"/>
        <v/>
      </c>
      <c r="AS420" s="2"/>
      <c r="AT420" s="72"/>
      <c r="AU420" s="2"/>
      <c r="AV420" s="2"/>
      <c r="AW420" s="2"/>
      <c r="AX420" s="19" t="str">
        <f>IF(OR(AU420="",AV420=""),"",INDEX(计分标准!$C$77:$E$81,MATCH(工作量统计!AU420,计分标准!$A$77:$A$81,0),MATCH(工作量统计!AV420,计分标准!$C$76:$E$76,0)))</f>
        <v/>
      </c>
      <c r="AY420" s="79" t="str">
        <f>IF(AW420="",AX420,AX420*INDEX(计分标准!$C$97:$I$101,MATCH(AU420,计分标准!$A$97:$A$101,0),MATCH(AW420,计分标准!$C$96:$I$96,0)))</f>
        <v/>
      </c>
      <c r="AZ420" s="17" t="str">
        <f t="shared" si="42"/>
        <v/>
      </c>
      <c r="BA420" s="38"/>
    </row>
    <row r="421" spans="1:53" s="4" customFormat="1" ht="21" customHeight="1">
      <c r="A421" s="2"/>
      <c r="B421" s="5"/>
      <c r="C421" s="2"/>
      <c r="D421" s="2"/>
      <c r="E421" s="2"/>
      <c r="F421" s="18" t="str">
        <f>IF(OR(D421="",E421=""),"",VLOOKUP(D421,计分标准!$A$2:$C$10,3,0)*VLOOKUP(E421,计分标准!$A$13:$C$19,3,0))</f>
        <v/>
      </c>
      <c r="G421" s="2"/>
      <c r="H421" s="72"/>
      <c r="I421" s="2"/>
      <c r="J421" s="2"/>
      <c r="K421" s="2"/>
      <c r="L421" s="19" t="str">
        <f>IF(OR(I421="",J421="",K421=""),"",VLOOKUP(I421,计分标准!$A$23:$C$31,3,0)*INDEX(计分标准!$B$35:$I$42,MATCH(工作量统计!J421,计分标准!$A$35:$A$42,0),MATCH(工作量统计!K421,计分标准!$B$34:$I$34,0))/100)</f>
        <v/>
      </c>
      <c r="M421" s="2"/>
      <c r="N421" s="2"/>
      <c r="O421" s="17" t="str">
        <f t="shared" si="37"/>
        <v/>
      </c>
      <c r="P421" s="17" t="str">
        <f t="shared" si="38"/>
        <v/>
      </c>
      <c r="Q421" s="59"/>
      <c r="R421" s="59"/>
      <c r="S421" s="72"/>
      <c r="T421" s="59"/>
      <c r="U421" s="59"/>
      <c r="V421" s="17" t="str">
        <f>IF(U421="","",VLOOKUP(U421,计分标准!$A$47:$C$55,3,0))</f>
        <v/>
      </c>
      <c r="W421" s="2"/>
      <c r="X421" s="2"/>
      <c r="Y421" s="72"/>
      <c r="Z421" s="2"/>
      <c r="AA421" s="2"/>
      <c r="AB421" s="2"/>
      <c r="AC421" s="78"/>
      <c r="AD421" s="78"/>
      <c r="AE421" s="44"/>
      <c r="AF421" s="17" t="str">
        <f>IF(OR(Z421="",AA421="",AB421=""),"",VLOOKUP(Z421,计分标准!$A$70:$B$73,2,0)*VLOOKUP(AA421,计分标准!$A$58:$C$61,3,0)*AB421/10)</f>
        <v/>
      </c>
      <c r="AG421" s="17" t="str">
        <f>IF(AC421="",AF421,VLOOKUP(AC421,计分标准!$A$64:$B$67,2,0)*AF421)</f>
        <v/>
      </c>
      <c r="AH421" s="17" t="str">
        <f t="shared" si="39"/>
        <v/>
      </c>
      <c r="AI421" s="2"/>
      <c r="AJ421" s="72"/>
      <c r="AK421" s="72"/>
      <c r="AL421" s="2"/>
      <c r="AM421" s="17" t="str">
        <f t="shared" si="40"/>
        <v/>
      </c>
      <c r="AN421" s="2"/>
      <c r="AO421" s="72"/>
      <c r="AP421" s="2"/>
      <c r="AQ421" s="2"/>
      <c r="AR421" s="17" t="str">
        <f t="shared" si="41"/>
        <v/>
      </c>
      <c r="AS421" s="2"/>
      <c r="AT421" s="72"/>
      <c r="AU421" s="2"/>
      <c r="AV421" s="2"/>
      <c r="AW421" s="2"/>
      <c r="AX421" s="19" t="str">
        <f>IF(OR(AU421="",AV421=""),"",INDEX(计分标准!$C$77:$E$81,MATCH(工作量统计!AU421,计分标准!$A$77:$A$81,0),MATCH(工作量统计!AV421,计分标准!$C$76:$E$76,0)))</f>
        <v/>
      </c>
      <c r="AY421" s="79" t="str">
        <f>IF(AW421="",AX421,AX421*INDEX(计分标准!$C$97:$I$101,MATCH(AU421,计分标准!$A$97:$A$101,0),MATCH(AW421,计分标准!$C$96:$I$96,0)))</f>
        <v/>
      </c>
      <c r="AZ421" s="17" t="str">
        <f t="shared" si="42"/>
        <v/>
      </c>
      <c r="BA421" s="38"/>
    </row>
    <row r="422" spans="1:53" s="4" customFormat="1" ht="21" customHeight="1">
      <c r="A422" s="2"/>
      <c r="B422" s="5"/>
      <c r="C422" s="2"/>
      <c r="D422" s="2"/>
      <c r="E422" s="2"/>
      <c r="F422" s="18" t="str">
        <f>IF(OR(D422="",E422=""),"",VLOOKUP(D422,计分标准!$A$2:$C$10,3,0)*VLOOKUP(E422,计分标准!$A$13:$C$19,3,0))</f>
        <v/>
      </c>
      <c r="G422" s="2"/>
      <c r="H422" s="72"/>
      <c r="I422" s="2"/>
      <c r="J422" s="2"/>
      <c r="K422" s="2"/>
      <c r="L422" s="19" t="str">
        <f>IF(OR(I422="",J422="",K422=""),"",VLOOKUP(I422,计分标准!$A$23:$C$31,3,0)*INDEX(计分标准!$B$35:$I$42,MATCH(工作量统计!J422,计分标准!$A$35:$A$42,0),MATCH(工作量统计!K422,计分标准!$B$34:$I$34,0))/100)</f>
        <v/>
      </c>
      <c r="M422" s="2"/>
      <c r="N422" s="2"/>
      <c r="O422" s="17" t="str">
        <f t="shared" si="37"/>
        <v/>
      </c>
      <c r="P422" s="17" t="str">
        <f t="shared" si="38"/>
        <v/>
      </c>
      <c r="Q422" s="59"/>
      <c r="R422" s="59"/>
      <c r="S422" s="72"/>
      <c r="T422" s="59"/>
      <c r="U422" s="59"/>
      <c r="V422" s="17" t="str">
        <f>IF(U422="","",VLOOKUP(U422,计分标准!$A$47:$C$55,3,0))</f>
        <v/>
      </c>
      <c r="W422" s="2"/>
      <c r="X422" s="2"/>
      <c r="Y422" s="72"/>
      <c r="Z422" s="2"/>
      <c r="AA422" s="2"/>
      <c r="AB422" s="2"/>
      <c r="AC422" s="78"/>
      <c r="AD422" s="78"/>
      <c r="AE422" s="44"/>
      <c r="AF422" s="17" t="str">
        <f>IF(OR(Z422="",AA422="",AB422=""),"",VLOOKUP(Z422,计分标准!$A$70:$B$73,2,0)*VLOOKUP(AA422,计分标准!$A$58:$C$61,3,0)*AB422/10)</f>
        <v/>
      </c>
      <c r="AG422" s="17" t="str">
        <f>IF(AC422="",AF422,VLOOKUP(AC422,计分标准!$A$64:$B$67,2,0)*AF422)</f>
        <v/>
      </c>
      <c r="AH422" s="17" t="str">
        <f t="shared" si="39"/>
        <v/>
      </c>
      <c r="AI422" s="2"/>
      <c r="AJ422" s="72"/>
      <c r="AK422" s="72"/>
      <c r="AL422" s="2"/>
      <c r="AM422" s="17" t="str">
        <f t="shared" si="40"/>
        <v/>
      </c>
      <c r="AN422" s="2"/>
      <c r="AO422" s="72"/>
      <c r="AP422" s="2"/>
      <c r="AQ422" s="2"/>
      <c r="AR422" s="17" t="str">
        <f t="shared" si="41"/>
        <v/>
      </c>
      <c r="AS422" s="2"/>
      <c r="AT422" s="72"/>
      <c r="AU422" s="2"/>
      <c r="AV422" s="2"/>
      <c r="AW422" s="2"/>
      <c r="AX422" s="19" t="str">
        <f>IF(OR(AU422="",AV422=""),"",INDEX(计分标准!$C$77:$E$81,MATCH(工作量统计!AU422,计分标准!$A$77:$A$81,0),MATCH(工作量统计!AV422,计分标准!$C$76:$E$76,0)))</f>
        <v/>
      </c>
      <c r="AY422" s="79" t="str">
        <f>IF(AW422="",AX422,AX422*INDEX(计分标准!$C$97:$I$101,MATCH(AU422,计分标准!$A$97:$A$101,0),MATCH(AW422,计分标准!$C$96:$I$96,0)))</f>
        <v/>
      </c>
      <c r="AZ422" s="17" t="str">
        <f t="shared" si="42"/>
        <v/>
      </c>
      <c r="BA422" s="38"/>
    </row>
    <row r="423" spans="1:53" s="4" customFormat="1" ht="21" customHeight="1">
      <c r="A423" s="2"/>
      <c r="B423" s="5"/>
      <c r="C423" s="2"/>
      <c r="D423" s="2"/>
      <c r="E423" s="2"/>
      <c r="F423" s="18" t="str">
        <f>IF(OR(D423="",E423=""),"",VLOOKUP(D423,计分标准!$A$2:$C$10,3,0)*VLOOKUP(E423,计分标准!$A$13:$C$19,3,0))</f>
        <v/>
      </c>
      <c r="G423" s="2"/>
      <c r="H423" s="72"/>
      <c r="I423" s="2"/>
      <c r="J423" s="2"/>
      <c r="K423" s="2"/>
      <c r="L423" s="19" t="str">
        <f>IF(OR(I423="",J423="",K423=""),"",VLOOKUP(I423,计分标准!$A$23:$C$31,3,0)*INDEX(计分标准!$B$35:$I$42,MATCH(工作量统计!J423,计分标准!$A$35:$A$42,0),MATCH(工作量统计!K423,计分标准!$B$34:$I$34,0))/100)</f>
        <v/>
      </c>
      <c r="M423" s="2"/>
      <c r="N423" s="2"/>
      <c r="O423" s="17" t="str">
        <f t="shared" si="37"/>
        <v/>
      </c>
      <c r="P423" s="17" t="str">
        <f t="shared" si="38"/>
        <v/>
      </c>
      <c r="Q423" s="59"/>
      <c r="R423" s="59"/>
      <c r="S423" s="72"/>
      <c r="T423" s="59"/>
      <c r="U423" s="59"/>
      <c r="V423" s="17" t="str">
        <f>IF(U423="","",VLOOKUP(U423,计分标准!$A$47:$C$55,3,0))</f>
        <v/>
      </c>
      <c r="W423" s="2"/>
      <c r="X423" s="2"/>
      <c r="Y423" s="72"/>
      <c r="Z423" s="2"/>
      <c r="AA423" s="2"/>
      <c r="AB423" s="2"/>
      <c r="AC423" s="78"/>
      <c r="AD423" s="78"/>
      <c r="AE423" s="44"/>
      <c r="AF423" s="17" t="str">
        <f>IF(OR(Z423="",AA423="",AB423=""),"",VLOOKUP(Z423,计分标准!$A$70:$B$73,2,0)*VLOOKUP(AA423,计分标准!$A$58:$C$61,3,0)*AB423/10)</f>
        <v/>
      </c>
      <c r="AG423" s="17" t="str">
        <f>IF(AC423="",AF423,VLOOKUP(AC423,计分标准!$A$64:$B$67,2,0)*AF423)</f>
        <v/>
      </c>
      <c r="AH423" s="17" t="str">
        <f t="shared" si="39"/>
        <v/>
      </c>
      <c r="AI423" s="2"/>
      <c r="AJ423" s="72"/>
      <c r="AK423" s="72"/>
      <c r="AL423" s="2"/>
      <c r="AM423" s="17" t="str">
        <f t="shared" si="40"/>
        <v/>
      </c>
      <c r="AN423" s="2"/>
      <c r="AO423" s="72"/>
      <c r="AP423" s="2"/>
      <c r="AQ423" s="2"/>
      <c r="AR423" s="17" t="str">
        <f t="shared" si="41"/>
        <v/>
      </c>
      <c r="AS423" s="2"/>
      <c r="AT423" s="72"/>
      <c r="AU423" s="2"/>
      <c r="AV423" s="2"/>
      <c r="AW423" s="2"/>
      <c r="AX423" s="19" t="str">
        <f>IF(OR(AU423="",AV423=""),"",INDEX(计分标准!$C$77:$E$81,MATCH(工作量统计!AU423,计分标准!$A$77:$A$81,0),MATCH(工作量统计!AV423,计分标准!$C$76:$E$76,0)))</f>
        <v/>
      </c>
      <c r="AY423" s="79" t="str">
        <f>IF(AW423="",AX423,AX423*INDEX(计分标准!$C$97:$I$101,MATCH(AU423,计分标准!$A$97:$A$101,0),MATCH(AW423,计分标准!$C$96:$I$96,0)))</f>
        <v/>
      </c>
      <c r="AZ423" s="17" t="str">
        <f t="shared" si="42"/>
        <v/>
      </c>
      <c r="BA423" s="38"/>
    </row>
    <row r="424" spans="1:53" s="4" customFormat="1" ht="21" customHeight="1">
      <c r="A424" s="2"/>
      <c r="B424" s="5"/>
      <c r="C424" s="2"/>
      <c r="D424" s="2"/>
      <c r="E424" s="2"/>
      <c r="F424" s="18" t="str">
        <f>IF(OR(D424="",E424=""),"",VLOOKUP(D424,计分标准!$A$2:$C$10,3,0)*VLOOKUP(E424,计分标准!$A$13:$C$19,3,0))</f>
        <v/>
      </c>
      <c r="G424" s="2"/>
      <c r="H424" s="72"/>
      <c r="I424" s="2"/>
      <c r="J424" s="2"/>
      <c r="K424" s="2"/>
      <c r="L424" s="19" t="str">
        <f>IF(OR(I424="",J424="",K424=""),"",VLOOKUP(I424,计分标准!$A$23:$C$31,3,0)*INDEX(计分标准!$B$35:$I$42,MATCH(工作量统计!J424,计分标准!$A$35:$A$42,0),MATCH(工作量统计!K424,计分标准!$B$34:$I$34,0))/100)</f>
        <v/>
      </c>
      <c r="M424" s="2"/>
      <c r="N424" s="2"/>
      <c r="O424" s="17" t="str">
        <f t="shared" si="37"/>
        <v/>
      </c>
      <c r="P424" s="17" t="str">
        <f t="shared" si="38"/>
        <v/>
      </c>
      <c r="Q424" s="59"/>
      <c r="R424" s="59"/>
      <c r="S424" s="72"/>
      <c r="T424" s="59"/>
      <c r="U424" s="59"/>
      <c r="V424" s="17" t="str">
        <f>IF(U424="","",VLOOKUP(U424,计分标准!$A$47:$C$55,3,0))</f>
        <v/>
      </c>
      <c r="W424" s="2"/>
      <c r="X424" s="2"/>
      <c r="Y424" s="72"/>
      <c r="Z424" s="2"/>
      <c r="AA424" s="2"/>
      <c r="AB424" s="2"/>
      <c r="AC424" s="78"/>
      <c r="AD424" s="78"/>
      <c r="AE424" s="44"/>
      <c r="AF424" s="17" t="str">
        <f>IF(OR(Z424="",AA424="",AB424=""),"",VLOOKUP(Z424,计分标准!$A$70:$B$73,2,0)*VLOOKUP(AA424,计分标准!$A$58:$C$61,3,0)*AB424/10)</f>
        <v/>
      </c>
      <c r="AG424" s="17" t="str">
        <f>IF(AC424="",AF424,VLOOKUP(AC424,计分标准!$A$64:$B$67,2,0)*AF424)</f>
        <v/>
      </c>
      <c r="AH424" s="17" t="str">
        <f t="shared" si="39"/>
        <v/>
      </c>
      <c r="AI424" s="2"/>
      <c r="AJ424" s="72"/>
      <c r="AK424" s="72"/>
      <c r="AL424" s="2"/>
      <c r="AM424" s="17" t="str">
        <f t="shared" si="40"/>
        <v/>
      </c>
      <c r="AN424" s="2"/>
      <c r="AO424" s="72"/>
      <c r="AP424" s="2"/>
      <c r="AQ424" s="2"/>
      <c r="AR424" s="17" t="str">
        <f t="shared" si="41"/>
        <v/>
      </c>
      <c r="AS424" s="2"/>
      <c r="AT424" s="72"/>
      <c r="AU424" s="2"/>
      <c r="AV424" s="2"/>
      <c r="AW424" s="2"/>
      <c r="AX424" s="19" t="str">
        <f>IF(OR(AU424="",AV424=""),"",INDEX(计分标准!$C$77:$E$81,MATCH(工作量统计!AU424,计分标准!$A$77:$A$81,0),MATCH(工作量统计!AV424,计分标准!$C$76:$E$76,0)))</f>
        <v/>
      </c>
      <c r="AY424" s="79" t="str">
        <f>IF(AW424="",AX424,AX424*INDEX(计分标准!$C$97:$I$101,MATCH(AU424,计分标准!$A$97:$A$101,0),MATCH(AW424,计分标准!$C$96:$I$96,0)))</f>
        <v/>
      </c>
      <c r="AZ424" s="17" t="str">
        <f t="shared" si="42"/>
        <v/>
      </c>
      <c r="BA424" s="38"/>
    </row>
    <row r="425" spans="1:53" s="4" customFormat="1" ht="21" customHeight="1">
      <c r="A425" s="2"/>
      <c r="B425" s="5"/>
      <c r="C425" s="2"/>
      <c r="D425" s="2"/>
      <c r="E425" s="2"/>
      <c r="F425" s="18" t="str">
        <f>IF(OR(D425="",E425=""),"",VLOOKUP(D425,计分标准!$A$2:$C$10,3,0)*VLOOKUP(E425,计分标准!$A$13:$C$19,3,0))</f>
        <v/>
      </c>
      <c r="G425" s="2"/>
      <c r="H425" s="72"/>
      <c r="I425" s="2"/>
      <c r="J425" s="2"/>
      <c r="K425" s="2"/>
      <c r="L425" s="19" t="str">
        <f>IF(OR(I425="",J425="",K425=""),"",VLOOKUP(I425,计分标准!$A$23:$C$31,3,0)*INDEX(计分标准!$B$35:$I$42,MATCH(工作量统计!J425,计分标准!$A$35:$A$42,0),MATCH(工作量统计!K425,计分标准!$B$34:$I$34,0))/100)</f>
        <v/>
      </c>
      <c r="M425" s="2"/>
      <c r="N425" s="2"/>
      <c r="O425" s="17" t="str">
        <f t="shared" si="37"/>
        <v/>
      </c>
      <c r="P425" s="17" t="str">
        <f t="shared" si="38"/>
        <v/>
      </c>
      <c r="Q425" s="59"/>
      <c r="R425" s="59"/>
      <c r="S425" s="72"/>
      <c r="T425" s="59"/>
      <c r="U425" s="59"/>
      <c r="V425" s="17" t="str">
        <f>IF(U425="","",VLOOKUP(U425,计分标准!$A$47:$C$55,3,0))</f>
        <v/>
      </c>
      <c r="W425" s="2"/>
      <c r="X425" s="2"/>
      <c r="Y425" s="72"/>
      <c r="Z425" s="2"/>
      <c r="AA425" s="2"/>
      <c r="AB425" s="2"/>
      <c r="AC425" s="78"/>
      <c r="AD425" s="78"/>
      <c r="AE425" s="44"/>
      <c r="AF425" s="17" t="str">
        <f>IF(OR(Z425="",AA425="",AB425=""),"",VLOOKUP(Z425,计分标准!$A$70:$B$73,2,0)*VLOOKUP(AA425,计分标准!$A$58:$C$61,3,0)*AB425/10)</f>
        <v/>
      </c>
      <c r="AG425" s="17" t="str">
        <f>IF(AC425="",AF425,VLOOKUP(AC425,计分标准!$A$64:$B$67,2,0)*AF425)</f>
        <v/>
      </c>
      <c r="AH425" s="17" t="str">
        <f t="shared" si="39"/>
        <v/>
      </c>
      <c r="AI425" s="2"/>
      <c r="AJ425" s="72"/>
      <c r="AK425" s="72"/>
      <c r="AL425" s="2"/>
      <c r="AM425" s="17" t="str">
        <f t="shared" si="40"/>
        <v/>
      </c>
      <c r="AN425" s="2"/>
      <c r="AO425" s="72"/>
      <c r="AP425" s="2"/>
      <c r="AQ425" s="2"/>
      <c r="AR425" s="17" t="str">
        <f t="shared" si="41"/>
        <v/>
      </c>
      <c r="AS425" s="2"/>
      <c r="AT425" s="72"/>
      <c r="AU425" s="2"/>
      <c r="AV425" s="2"/>
      <c r="AW425" s="2"/>
      <c r="AX425" s="19" t="str">
        <f>IF(OR(AU425="",AV425=""),"",INDEX(计分标准!$C$77:$E$81,MATCH(工作量统计!AU425,计分标准!$A$77:$A$81,0),MATCH(工作量统计!AV425,计分标准!$C$76:$E$76,0)))</f>
        <v/>
      </c>
      <c r="AY425" s="79" t="str">
        <f>IF(AW425="",AX425,AX425*INDEX(计分标准!$C$97:$I$101,MATCH(AU425,计分标准!$A$97:$A$101,0),MATCH(AW425,计分标准!$C$96:$I$96,0)))</f>
        <v/>
      </c>
      <c r="AZ425" s="17" t="str">
        <f t="shared" si="42"/>
        <v/>
      </c>
      <c r="BA425" s="38"/>
    </row>
    <row r="426" spans="1:53" s="4" customFormat="1" ht="21" customHeight="1">
      <c r="A426" s="2"/>
      <c r="B426" s="5"/>
      <c r="C426" s="2"/>
      <c r="D426" s="2"/>
      <c r="E426" s="2"/>
      <c r="F426" s="18" t="str">
        <f>IF(OR(D426="",E426=""),"",VLOOKUP(D426,计分标准!$A$2:$C$10,3,0)*VLOOKUP(E426,计分标准!$A$13:$C$19,3,0))</f>
        <v/>
      </c>
      <c r="G426" s="2"/>
      <c r="H426" s="72"/>
      <c r="I426" s="2"/>
      <c r="J426" s="2"/>
      <c r="K426" s="2"/>
      <c r="L426" s="19" t="str">
        <f>IF(OR(I426="",J426="",K426=""),"",VLOOKUP(I426,计分标准!$A$23:$C$31,3,0)*INDEX(计分标准!$B$35:$I$42,MATCH(工作量统计!J426,计分标准!$A$35:$A$42,0),MATCH(工作量统计!K426,计分标准!$B$34:$I$34,0))/100)</f>
        <v/>
      </c>
      <c r="M426" s="2"/>
      <c r="N426" s="2"/>
      <c r="O426" s="17" t="str">
        <f t="shared" si="37"/>
        <v/>
      </c>
      <c r="P426" s="17" t="str">
        <f t="shared" si="38"/>
        <v/>
      </c>
      <c r="Q426" s="59"/>
      <c r="R426" s="59"/>
      <c r="S426" s="72"/>
      <c r="T426" s="59"/>
      <c r="U426" s="59"/>
      <c r="V426" s="17" t="str">
        <f>IF(U426="","",VLOOKUP(U426,计分标准!$A$47:$C$55,3,0))</f>
        <v/>
      </c>
      <c r="W426" s="2"/>
      <c r="X426" s="2"/>
      <c r="Y426" s="72"/>
      <c r="Z426" s="2"/>
      <c r="AA426" s="2"/>
      <c r="AB426" s="2"/>
      <c r="AC426" s="78"/>
      <c r="AD426" s="78"/>
      <c r="AE426" s="44"/>
      <c r="AF426" s="17" t="str">
        <f>IF(OR(Z426="",AA426="",AB426=""),"",VLOOKUP(Z426,计分标准!$A$70:$B$73,2,0)*VLOOKUP(AA426,计分标准!$A$58:$C$61,3,0)*AB426/10)</f>
        <v/>
      </c>
      <c r="AG426" s="17" t="str">
        <f>IF(AC426="",AF426,VLOOKUP(AC426,计分标准!$A$64:$B$67,2,0)*AF426)</f>
        <v/>
      </c>
      <c r="AH426" s="17" t="str">
        <f t="shared" si="39"/>
        <v/>
      </c>
      <c r="AI426" s="2"/>
      <c r="AJ426" s="72"/>
      <c r="AK426" s="72"/>
      <c r="AL426" s="2"/>
      <c r="AM426" s="17" t="str">
        <f t="shared" si="40"/>
        <v/>
      </c>
      <c r="AN426" s="2"/>
      <c r="AO426" s="72"/>
      <c r="AP426" s="2"/>
      <c r="AQ426" s="2"/>
      <c r="AR426" s="17" t="str">
        <f t="shared" si="41"/>
        <v/>
      </c>
      <c r="AS426" s="2"/>
      <c r="AT426" s="72"/>
      <c r="AU426" s="2"/>
      <c r="AV426" s="2"/>
      <c r="AW426" s="2"/>
      <c r="AX426" s="19" t="str">
        <f>IF(OR(AU426="",AV426=""),"",INDEX(计分标准!$C$77:$E$81,MATCH(工作量统计!AU426,计分标准!$A$77:$A$81,0),MATCH(工作量统计!AV426,计分标准!$C$76:$E$76,0)))</f>
        <v/>
      </c>
      <c r="AY426" s="79" t="str">
        <f>IF(AW426="",AX426,AX426*INDEX(计分标准!$C$97:$I$101,MATCH(AU426,计分标准!$A$97:$A$101,0),MATCH(AW426,计分标准!$C$96:$I$96,0)))</f>
        <v/>
      </c>
      <c r="AZ426" s="17" t="str">
        <f t="shared" si="42"/>
        <v/>
      </c>
      <c r="BA426" s="38"/>
    </row>
    <row r="427" spans="1:53" s="4" customFormat="1" ht="21" customHeight="1">
      <c r="A427" s="2"/>
      <c r="B427" s="5"/>
      <c r="C427" s="2"/>
      <c r="D427" s="2"/>
      <c r="E427" s="2"/>
      <c r="F427" s="18" t="str">
        <f>IF(OR(D427="",E427=""),"",VLOOKUP(D427,计分标准!$A$2:$C$10,3,0)*VLOOKUP(E427,计分标准!$A$13:$C$19,3,0))</f>
        <v/>
      </c>
      <c r="G427" s="2"/>
      <c r="H427" s="72"/>
      <c r="I427" s="2"/>
      <c r="J427" s="2"/>
      <c r="K427" s="2"/>
      <c r="L427" s="19" t="str">
        <f>IF(OR(I427="",J427="",K427=""),"",VLOOKUP(I427,计分标准!$A$23:$C$31,3,0)*INDEX(计分标准!$B$35:$I$42,MATCH(工作量统计!J427,计分标准!$A$35:$A$42,0),MATCH(工作量统计!K427,计分标准!$B$34:$I$34,0))/100)</f>
        <v/>
      </c>
      <c r="M427" s="2"/>
      <c r="N427" s="2"/>
      <c r="O427" s="17" t="str">
        <f t="shared" si="37"/>
        <v/>
      </c>
      <c r="P427" s="17" t="str">
        <f t="shared" si="38"/>
        <v/>
      </c>
      <c r="Q427" s="59"/>
      <c r="R427" s="59"/>
      <c r="S427" s="72"/>
      <c r="T427" s="59"/>
      <c r="U427" s="59"/>
      <c r="V427" s="17" t="str">
        <f>IF(U427="","",VLOOKUP(U427,计分标准!$A$47:$C$55,3,0))</f>
        <v/>
      </c>
      <c r="W427" s="2"/>
      <c r="X427" s="2"/>
      <c r="Y427" s="72"/>
      <c r="Z427" s="2"/>
      <c r="AA427" s="2"/>
      <c r="AB427" s="2"/>
      <c r="AC427" s="78"/>
      <c r="AD427" s="78"/>
      <c r="AE427" s="44"/>
      <c r="AF427" s="17" t="str">
        <f>IF(OR(Z427="",AA427="",AB427=""),"",VLOOKUP(Z427,计分标准!$A$70:$B$73,2,0)*VLOOKUP(AA427,计分标准!$A$58:$C$61,3,0)*AB427/10)</f>
        <v/>
      </c>
      <c r="AG427" s="17" t="str">
        <f>IF(AC427="",AF427,VLOOKUP(AC427,计分标准!$A$64:$B$67,2,0)*AF427)</f>
        <v/>
      </c>
      <c r="AH427" s="17" t="str">
        <f t="shared" si="39"/>
        <v/>
      </c>
      <c r="AI427" s="2"/>
      <c r="AJ427" s="72"/>
      <c r="AK427" s="72"/>
      <c r="AL427" s="2"/>
      <c r="AM427" s="17" t="str">
        <f t="shared" si="40"/>
        <v/>
      </c>
      <c r="AN427" s="2"/>
      <c r="AO427" s="72"/>
      <c r="AP427" s="2"/>
      <c r="AQ427" s="2"/>
      <c r="AR427" s="17" t="str">
        <f t="shared" si="41"/>
        <v/>
      </c>
      <c r="AS427" s="2"/>
      <c r="AT427" s="72"/>
      <c r="AU427" s="2"/>
      <c r="AV427" s="2"/>
      <c r="AW427" s="2"/>
      <c r="AX427" s="19" t="str">
        <f>IF(OR(AU427="",AV427=""),"",INDEX(计分标准!$C$77:$E$81,MATCH(工作量统计!AU427,计分标准!$A$77:$A$81,0),MATCH(工作量统计!AV427,计分标准!$C$76:$E$76,0)))</f>
        <v/>
      </c>
      <c r="AY427" s="79" t="str">
        <f>IF(AW427="",AX427,AX427*INDEX(计分标准!$C$97:$I$101,MATCH(AU427,计分标准!$A$97:$A$101,0),MATCH(AW427,计分标准!$C$96:$I$96,0)))</f>
        <v/>
      </c>
      <c r="AZ427" s="17" t="str">
        <f t="shared" si="42"/>
        <v/>
      </c>
      <c r="BA427" s="38"/>
    </row>
    <row r="428" spans="1:53" s="4" customFormat="1" ht="21" customHeight="1">
      <c r="A428" s="2"/>
      <c r="B428" s="5"/>
      <c r="C428" s="2"/>
      <c r="D428" s="2"/>
      <c r="E428" s="2"/>
      <c r="F428" s="18" t="str">
        <f>IF(OR(D428="",E428=""),"",VLOOKUP(D428,计分标准!$A$2:$C$10,3,0)*VLOOKUP(E428,计分标准!$A$13:$C$19,3,0))</f>
        <v/>
      </c>
      <c r="G428" s="2"/>
      <c r="H428" s="72"/>
      <c r="I428" s="2"/>
      <c r="J428" s="2"/>
      <c r="K428" s="2"/>
      <c r="L428" s="19" t="str">
        <f>IF(OR(I428="",J428="",K428=""),"",VLOOKUP(I428,计分标准!$A$23:$C$31,3,0)*INDEX(计分标准!$B$35:$I$42,MATCH(工作量统计!J428,计分标准!$A$35:$A$42,0),MATCH(工作量统计!K428,计分标准!$B$34:$I$34,0))/100)</f>
        <v/>
      </c>
      <c r="M428" s="2"/>
      <c r="N428" s="2"/>
      <c r="O428" s="17" t="str">
        <f t="shared" si="37"/>
        <v/>
      </c>
      <c r="P428" s="17" t="str">
        <f t="shared" si="38"/>
        <v/>
      </c>
      <c r="Q428" s="59"/>
      <c r="R428" s="59"/>
      <c r="S428" s="72"/>
      <c r="T428" s="59"/>
      <c r="U428" s="59"/>
      <c r="V428" s="17" t="str">
        <f>IF(U428="","",VLOOKUP(U428,计分标准!$A$47:$C$55,3,0))</f>
        <v/>
      </c>
      <c r="W428" s="2"/>
      <c r="X428" s="2"/>
      <c r="Y428" s="72"/>
      <c r="Z428" s="2"/>
      <c r="AA428" s="2"/>
      <c r="AB428" s="2"/>
      <c r="AC428" s="78"/>
      <c r="AD428" s="78"/>
      <c r="AE428" s="44"/>
      <c r="AF428" s="17" t="str">
        <f>IF(OR(Z428="",AA428="",AB428=""),"",VLOOKUP(Z428,计分标准!$A$70:$B$73,2,0)*VLOOKUP(AA428,计分标准!$A$58:$C$61,3,0)*AB428/10)</f>
        <v/>
      </c>
      <c r="AG428" s="17" t="str">
        <f>IF(AC428="",AF428,VLOOKUP(AC428,计分标准!$A$64:$B$67,2,0)*AF428)</f>
        <v/>
      </c>
      <c r="AH428" s="17" t="str">
        <f t="shared" si="39"/>
        <v/>
      </c>
      <c r="AI428" s="2"/>
      <c r="AJ428" s="72"/>
      <c r="AK428" s="72"/>
      <c r="AL428" s="2"/>
      <c r="AM428" s="17" t="str">
        <f t="shared" si="40"/>
        <v/>
      </c>
      <c r="AN428" s="2"/>
      <c r="AO428" s="72"/>
      <c r="AP428" s="2"/>
      <c r="AQ428" s="2"/>
      <c r="AR428" s="17" t="str">
        <f t="shared" si="41"/>
        <v/>
      </c>
      <c r="AS428" s="2"/>
      <c r="AT428" s="72"/>
      <c r="AU428" s="2"/>
      <c r="AV428" s="2"/>
      <c r="AW428" s="2"/>
      <c r="AX428" s="19" t="str">
        <f>IF(OR(AU428="",AV428=""),"",INDEX(计分标准!$C$77:$E$81,MATCH(工作量统计!AU428,计分标准!$A$77:$A$81,0),MATCH(工作量统计!AV428,计分标准!$C$76:$E$76,0)))</f>
        <v/>
      </c>
      <c r="AY428" s="79" t="str">
        <f>IF(AW428="",AX428,AX428*INDEX(计分标准!$C$97:$I$101,MATCH(AU428,计分标准!$A$97:$A$101,0),MATCH(AW428,计分标准!$C$96:$I$96,0)))</f>
        <v/>
      </c>
      <c r="AZ428" s="17" t="str">
        <f t="shared" si="42"/>
        <v/>
      </c>
      <c r="BA428" s="38"/>
    </row>
    <row r="429" spans="1:53" s="4" customFormat="1" ht="21" customHeight="1">
      <c r="A429" s="2"/>
      <c r="B429" s="5"/>
      <c r="C429" s="2"/>
      <c r="D429" s="2"/>
      <c r="E429" s="2"/>
      <c r="F429" s="18" t="str">
        <f>IF(OR(D429="",E429=""),"",VLOOKUP(D429,计分标准!$A$2:$C$10,3,0)*VLOOKUP(E429,计分标准!$A$13:$C$19,3,0))</f>
        <v/>
      </c>
      <c r="G429" s="2"/>
      <c r="H429" s="72"/>
      <c r="I429" s="2"/>
      <c r="J429" s="2"/>
      <c r="K429" s="2"/>
      <c r="L429" s="19" t="str">
        <f>IF(OR(I429="",J429="",K429=""),"",VLOOKUP(I429,计分标准!$A$23:$C$31,3,0)*INDEX(计分标准!$B$35:$I$42,MATCH(工作量统计!J429,计分标准!$A$35:$A$42,0),MATCH(工作量统计!K429,计分标准!$B$34:$I$34,0))/100)</f>
        <v/>
      </c>
      <c r="M429" s="2"/>
      <c r="N429" s="2"/>
      <c r="O429" s="17" t="str">
        <f t="shared" si="37"/>
        <v/>
      </c>
      <c r="P429" s="17" t="str">
        <f t="shared" si="38"/>
        <v/>
      </c>
      <c r="Q429" s="59"/>
      <c r="R429" s="59"/>
      <c r="S429" s="72"/>
      <c r="T429" s="59"/>
      <c r="U429" s="59"/>
      <c r="V429" s="17" t="str">
        <f>IF(U429="","",VLOOKUP(U429,计分标准!$A$47:$C$55,3,0))</f>
        <v/>
      </c>
      <c r="W429" s="2"/>
      <c r="X429" s="2"/>
      <c r="Y429" s="72"/>
      <c r="Z429" s="2"/>
      <c r="AA429" s="2"/>
      <c r="AB429" s="2"/>
      <c r="AC429" s="78"/>
      <c r="AD429" s="78"/>
      <c r="AE429" s="44"/>
      <c r="AF429" s="17" t="str">
        <f>IF(OR(Z429="",AA429="",AB429=""),"",VLOOKUP(Z429,计分标准!$A$70:$B$73,2,0)*VLOOKUP(AA429,计分标准!$A$58:$C$61,3,0)*AB429/10)</f>
        <v/>
      </c>
      <c r="AG429" s="17" t="str">
        <f>IF(AC429="",AF429,VLOOKUP(AC429,计分标准!$A$64:$B$67,2,0)*AF429)</f>
        <v/>
      </c>
      <c r="AH429" s="17" t="str">
        <f t="shared" si="39"/>
        <v/>
      </c>
      <c r="AI429" s="2"/>
      <c r="AJ429" s="72"/>
      <c r="AK429" s="72"/>
      <c r="AL429" s="2"/>
      <c r="AM429" s="17" t="str">
        <f t="shared" si="40"/>
        <v/>
      </c>
      <c r="AN429" s="2"/>
      <c r="AO429" s="72"/>
      <c r="AP429" s="2"/>
      <c r="AQ429" s="2"/>
      <c r="AR429" s="17" t="str">
        <f t="shared" si="41"/>
        <v/>
      </c>
      <c r="AS429" s="2"/>
      <c r="AT429" s="72"/>
      <c r="AU429" s="2"/>
      <c r="AV429" s="2"/>
      <c r="AW429" s="2"/>
      <c r="AX429" s="19" t="str">
        <f>IF(OR(AU429="",AV429=""),"",INDEX(计分标准!$C$77:$E$81,MATCH(工作量统计!AU429,计分标准!$A$77:$A$81,0),MATCH(工作量统计!AV429,计分标准!$C$76:$E$76,0)))</f>
        <v/>
      </c>
      <c r="AY429" s="79" t="str">
        <f>IF(AW429="",AX429,AX429*INDEX(计分标准!$C$97:$I$101,MATCH(AU429,计分标准!$A$97:$A$101,0),MATCH(AW429,计分标准!$C$96:$I$96,0)))</f>
        <v/>
      </c>
      <c r="AZ429" s="17" t="str">
        <f t="shared" si="42"/>
        <v/>
      </c>
      <c r="BA429" s="38"/>
    </row>
    <row r="430" spans="1:53" s="4" customFormat="1" ht="21" customHeight="1">
      <c r="A430" s="2"/>
      <c r="B430" s="5"/>
      <c r="C430" s="2"/>
      <c r="D430" s="2"/>
      <c r="E430" s="2"/>
      <c r="F430" s="18" t="str">
        <f>IF(OR(D430="",E430=""),"",VLOOKUP(D430,计分标准!$A$2:$C$10,3,0)*VLOOKUP(E430,计分标准!$A$13:$C$19,3,0))</f>
        <v/>
      </c>
      <c r="G430" s="2"/>
      <c r="H430" s="72"/>
      <c r="I430" s="2"/>
      <c r="J430" s="2"/>
      <c r="K430" s="2"/>
      <c r="L430" s="19" t="str">
        <f>IF(OR(I430="",J430="",K430=""),"",VLOOKUP(I430,计分标准!$A$23:$C$31,3,0)*INDEX(计分标准!$B$35:$I$42,MATCH(工作量统计!J430,计分标准!$A$35:$A$42,0),MATCH(工作量统计!K430,计分标准!$B$34:$I$34,0))/100)</f>
        <v/>
      </c>
      <c r="M430" s="2"/>
      <c r="N430" s="2"/>
      <c r="O430" s="17" t="str">
        <f t="shared" si="37"/>
        <v/>
      </c>
      <c r="P430" s="17" t="str">
        <f t="shared" si="38"/>
        <v/>
      </c>
      <c r="Q430" s="59"/>
      <c r="R430" s="59"/>
      <c r="S430" s="72"/>
      <c r="T430" s="59"/>
      <c r="U430" s="59"/>
      <c r="V430" s="17" t="str">
        <f>IF(U430="","",VLOOKUP(U430,计分标准!$A$47:$C$55,3,0))</f>
        <v/>
      </c>
      <c r="W430" s="2"/>
      <c r="X430" s="2"/>
      <c r="Y430" s="72"/>
      <c r="Z430" s="2"/>
      <c r="AA430" s="2"/>
      <c r="AB430" s="2"/>
      <c r="AC430" s="78"/>
      <c r="AD430" s="78"/>
      <c r="AE430" s="44"/>
      <c r="AF430" s="17" t="str">
        <f>IF(OR(Z430="",AA430="",AB430=""),"",VLOOKUP(Z430,计分标准!$A$70:$B$73,2,0)*VLOOKUP(AA430,计分标准!$A$58:$C$61,3,0)*AB430/10)</f>
        <v/>
      </c>
      <c r="AG430" s="17" t="str">
        <f>IF(AC430="",AF430,VLOOKUP(AC430,计分标准!$A$64:$B$67,2,0)*AF430)</f>
        <v/>
      </c>
      <c r="AH430" s="17" t="str">
        <f t="shared" si="39"/>
        <v/>
      </c>
      <c r="AI430" s="2"/>
      <c r="AJ430" s="72"/>
      <c r="AK430" s="72"/>
      <c r="AL430" s="2"/>
      <c r="AM430" s="17" t="str">
        <f t="shared" si="40"/>
        <v/>
      </c>
      <c r="AN430" s="2"/>
      <c r="AO430" s="72"/>
      <c r="AP430" s="2"/>
      <c r="AQ430" s="2"/>
      <c r="AR430" s="17" t="str">
        <f t="shared" si="41"/>
        <v/>
      </c>
      <c r="AS430" s="2"/>
      <c r="AT430" s="72"/>
      <c r="AU430" s="2"/>
      <c r="AV430" s="2"/>
      <c r="AW430" s="2"/>
      <c r="AX430" s="19" t="str">
        <f>IF(OR(AU430="",AV430=""),"",INDEX(计分标准!$C$77:$E$81,MATCH(工作量统计!AU430,计分标准!$A$77:$A$81,0),MATCH(工作量统计!AV430,计分标准!$C$76:$E$76,0)))</f>
        <v/>
      </c>
      <c r="AY430" s="79" t="str">
        <f>IF(AW430="",AX430,AX430*INDEX(计分标准!$C$97:$I$101,MATCH(AU430,计分标准!$A$97:$A$101,0),MATCH(AW430,计分标准!$C$96:$I$96,0)))</f>
        <v/>
      </c>
      <c r="AZ430" s="17" t="str">
        <f t="shared" si="42"/>
        <v/>
      </c>
      <c r="BA430" s="38"/>
    </row>
    <row r="431" spans="1:53" s="4" customFormat="1" ht="21" customHeight="1">
      <c r="A431" s="2"/>
      <c r="B431" s="5"/>
      <c r="C431" s="2"/>
      <c r="D431" s="2"/>
      <c r="E431" s="2"/>
      <c r="F431" s="18" t="str">
        <f>IF(OR(D431="",E431=""),"",VLOOKUP(D431,计分标准!$A$2:$C$10,3,0)*VLOOKUP(E431,计分标准!$A$13:$C$19,3,0))</f>
        <v/>
      </c>
      <c r="G431" s="2"/>
      <c r="H431" s="72"/>
      <c r="I431" s="2"/>
      <c r="J431" s="2"/>
      <c r="K431" s="2"/>
      <c r="L431" s="19" t="str">
        <f>IF(OR(I431="",J431="",K431=""),"",VLOOKUP(I431,计分标准!$A$23:$C$31,3,0)*INDEX(计分标准!$B$35:$I$42,MATCH(工作量统计!J431,计分标准!$A$35:$A$42,0),MATCH(工作量统计!K431,计分标准!$B$34:$I$34,0))/100)</f>
        <v/>
      </c>
      <c r="M431" s="2"/>
      <c r="N431" s="2"/>
      <c r="O431" s="17" t="str">
        <f t="shared" si="37"/>
        <v/>
      </c>
      <c r="P431" s="17" t="str">
        <f t="shared" si="38"/>
        <v/>
      </c>
      <c r="Q431" s="59"/>
      <c r="R431" s="59"/>
      <c r="S431" s="72"/>
      <c r="T431" s="59"/>
      <c r="U431" s="59"/>
      <c r="V431" s="17" t="str">
        <f>IF(U431="","",VLOOKUP(U431,计分标准!$A$47:$C$55,3,0))</f>
        <v/>
      </c>
      <c r="W431" s="2"/>
      <c r="X431" s="2"/>
      <c r="Y431" s="72"/>
      <c r="Z431" s="2"/>
      <c r="AA431" s="2"/>
      <c r="AB431" s="2"/>
      <c r="AC431" s="78"/>
      <c r="AD431" s="78"/>
      <c r="AE431" s="44"/>
      <c r="AF431" s="17" t="str">
        <f>IF(OR(Z431="",AA431="",AB431=""),"",VLOOKUP(Z431,计分标准!$A$70:$B$73,2,0)*VLOOKUP(AA431,计分标准!$A$58:$C$61,3,0)*AB431/10)</f>
        <v/>
      </c>
      <c r="AG431" s="17" t="str">
        <f>IF(AC431="",AF431,VLOOKUP(AC431,计分标准!$A$64:$B$67,2,0)*AF431)</f>
        <v/>
      </c>
      <c r="AH431" s="17" t="str">
        <f t="shared" si="39"/>
        <v/>
      </c>
      <c r="AI431" s="2"/>
      <c r="AJ431" s="72"/>
      <c r="AK431" s="72"/>
      <c r="AL431" s="2"/>
      <c r="AM431" s="17" t="str">
        <f t="shared" si="40"/>
        <v/>
      </c>
      <c r="AN431" s="2"/>
      <c r="AO431" s="72"/>
      <c r="AP431" s="2"/>
      <c r="AQ431" s="2"/>
      <c r="AR431" s="17" t="str">
        <f t="shared" si="41"/>
        <v/>
      </c>
      <c r="AS431" s="2"/>
      <c r="AT431" s="72"/>
      <c r="AU431" s="2"/>
      <c r="AV431" s="2"/>
      <c r="AW431" s="2"/>
      <c r="AX431" s="19" t="str">
        <f>IF(OR(AU431="",AV431=""),"",INDEX(计分标准!$C$77:$E$81,MATCH(工作量统计!AU431,计分标准!$A$77:$A$81,0),MATCH(工作量统计!AV431,计分标准!$C$76:$E$76,0)))</f>
        <v/>
      </c>
      <c r="AY431" s="79" t="str">
        <f>IF(AW431="",AX431,AX431*INDEX(计分标准!$C$97:$I$101,MATCH(AU431,计分标准!$A$97:$A$101,0),MATCH(AW431,计分标准!$C$96:$I$96,0)))</f>
        <v/>
      </c>
      <c r="AZ431" s="17" t="str">
        <f t="shared" si="42"/>
        <v/>
      </c>
      <c r="BA431" s="38"/>
    </row>
    <row r="432" spans="1:53" s="4" customFormat="1" ht="21" customHeight="1">
      <c r="A432" s="2"/>
      <c r="B432" s="5"/>
      <c r="C432" s="2"/>
      <c r="D432" s="2"/>
      <c r="E432" s="2"/>
      <c r="F432" s="18" t="str">
        <f>IF(OR(D432="",E432=""),"",VLOOKUP(D432,计分标准!$A$2:$C$10,3,0)*VLOOKUP(E432,计分标准!$A$13:$C$19,3,0))</f>
        <v/>
      </c>
      <c r="G432" s="2"/>
      <c r="H432" s="72"/>
      <c r="I432" s="2"/>
      <c r="J432" s="2"/>
      <c r="K432" s="2"/>
      <c r="L432" s="19" t="str">
        <f>IF(OR(I432="",J432="",K432=""),"",VLOOKUP(I432,计分标准!$A$23:$C$31,3,0)*INDEX(计分标准!$B$35:$I$42,MATCH(工作量统计!J432,计分标准!$A$35:$A$42,0),MATCH(工作量统计!K432,计分标准!$B$34:$I$34,0))/100)</f>
        <v/>
      </c>
      <c r="M432" s="2"/>
      <c r="N432" s="2"/>
      <c r="O432" s="17" t="str">
        <f t="shared" si="37"/>
        <v/>
      </c>
      <c r="P432" s="17" t="str">
        <f t="shared" si="38"/>
        <v/>
      </c>
      <c r="Q432" s="59"/>
      <c r="R432" s="59"/>
      <c r="S432" s="72"/>
      <c r="T432" s="59"/>
      <c r="U432" s="59"/>
      <c r="V432" s="17" t="str">
        <f>IF(U432="","",VLOOKUP(U432,计分标准!$A$47:$C$55,3,0))</f>
        <v/>
      </c>
      <c r="W432" s="2"/>
      <c r="X432" s="2"/>
      <c r="Y432" s="72"/>
      <c r="Z432" s="2"/>
      <c r="AA432" s="2"/>
      <c r="AB432" s="2"/>
      <c r="AC432" s="78"/>
      <c r="AD432" s="78"/>
      <c r="AE432" s="44"/>
      <c r="AF432" s="17" t="str">
        <f>IF(OR(Z432="",AA432="",AB432=""),"",VLOOKUP(Z432,计分标准!$A$70:$B$73,2,0)*VLOOKUP(AA432,计分标准!$A$58:$C$61,3,0)*AB432/10)</f>
        <v/>
      </c>
      <c r="AG432" s="17" t="str">
        <f>IF(AC432="",AF432,VLOOKUP(AC432,计分标准!$A$64:$B$67,2,0)*AF432)</f>
        <v/>
      </c>
      <c r="AH432" s="17" t="str">
        <f t="shared" si="39"/>
        <v/>
      </c>
      <c r="AI432" s="2"/>
      <c r="AJ432" s="72"/>
      <c r="AK432" s="72"/>
      <c r="AL432" s="2"/>
      <c r="AM432" s="17" t="str">
        <f t="shared" si="40"/>
        <v/>
      </c>
      <c r="AN432" s="2"/>
      <c r="AO432" s="72"/>
      <c r="AP432" s="2"/>
      <c r="AQ432" s="2"/>
      <c r="AR432" s="17" t="str">
        <f t="shared" si="41"/>
        <v/>
      </c>
      <c r="AS432" s="2"/>
      <c r="AT432" s="72"/>
      <c r="AU432" s="2"/>
      <c r="AV432" s="2"/>
      <c r="AW432" s="2"/>
      <c r="AX432" s="19" t="str">
        <f>IF(OR(AU432="",AV432=""),"",INDEX(计分标准!$C$77:$E$81,MATCH(工作量统计!AU432,计分标准!$A$77:$A$81,0),MATCH(工作量统计!AV432,计分标准!$C$76:$E$76,0)))</f>
        <v/>
      </c>
      <c r="AY432" s="79" t="str">
        <f>IF(AW432="",AX432,AX432*INDEX(计分标准!$C$97:$I$101,MATCH(AU432,计分标准!$A$97:$A$101,0),MATCH(AW432,计分标准!$C$96:$I$96,0)))</f>
        <v/>
      </c>
      <c r="AZ432" s="17" t="str">
        <f t="shared" si="42"/>
        <v/>
      </c>
      <c r="BA432" s="38"/>
    </row>
    <row r="433" spans="1:53" s="4" customFormat="1" ht="21" customHeight="1">
      <c r="A433" s="2"/>
      <c r="B433" s="5"/>
      <c r="C433" s="2"/>
      <c r="D433" s="2"/>
      <c r="E433" s="2"/>
      <c r="F433" s="18" t="str">
        <f>IF(OR(D433="",E433=""),"",VLOOKUP(D433,计分标准!$A$2:$C$10,3,0)*VLOOKUP(E433,计分标准!$A$13:$C$19,3,0))</f>
        <v/>
      </c>
      <c r="G433" s="2"/>
      <c r="H433" s="72"/>
      <c r="I433" s="2"/>
      <c r="J433" s="2"/>
      <c r="K433" s="2"/>
      <c r="L433" s="19" t="str">
        <f>IF(OR(I433="",J433="",K433=""),"",VLOOKUP(I433,计分标准!$A$23:$C$31,3,0)*INDEX(计分标准!$B$35:$I$42,MATCH(工作量统计!J433,计分标准!$A$35:$A$42,0),MATCH(工作量统计!K433,计分标准!$B$34:$I$34,0))/100)</f>
        <v/>
      </c>
      <c r="M433" s="2"/>
      <c r="N433" s="2"/>
      <c r="O433" s="17" t="str">
        <f t="shared" si="37"/>
        <v/>
      </c>
      <c r="P433" s="17" t="str">
        <f t="shared" si="38"/>
        <v/>
      </c>
      <c r="Q433" s="59"/>
      <c r="R433" s="59"/>
      <c r="S433" s="72"/>
      <c r="T433" s="59"/>
      <c r="U433" s="59"/>
      <c r="V433" s="17" t="str">
        <f>IF(U433="","",VLOOKUP(U433,计分标准!$A$47:$C$55,3,0))</f>
        <v/>
      </c>
      <c r="W433" s="2"/>
      <c r="X433" s="2"/>
      <c r="Y433" s="72"/>
      <c r="Z433" s="2"/>
      <c r="AA433" s="2"/>
      <c r="AB433" s="2"/>
      <c r="AC433" s="78"/>
      <c r="AD433" s="78"/>
      <c r="AE433" s="44"/>
      <c r="AF433" s="17" t="str">
        <f>IF(OR(Z433="",AA433="",AB433=""),"",VLOOKUP(Z433,计分标准!$A$70:$B$73,2,0)*VLOOKUP(AA433,计分标准!$A$58:$C$61,3,0)*AB433/10)</f>
        <v/>
      </c>
      <c r="AG433" s="17" t="str">
        <f>IF(AC433="",AF433,VLOOKUP(AC433,计分标准!$A$64:$B$67,2,0)*AF433)</f>
        <v/>
      </c>
      <c r="AH433" s="17" t="str">
        <f t="shared" si="39"/>
        <v/>
      </c>
      <c r="AI433" s="2"/>
      <c r="AJ433" s="72"/>
      <c r="AK433" s="72"/>
      <c r="AL433" s="2"/>
      <c r="AM433" s="17" t="str">
        <f t="shared" si="40"/>
        <v/>
      </c>
      <c r="AN433" s="2"/>
      <c r="AO433" s="72"/>
      <c r="AP433" s="2"/>
      <c r="AQ433" s="2"/>
      <c r="AR433" s="17" t="str">
        <f t="shared" si="41"/>
        <v/>
      </c>
      <c r="AS433" s="2"/>
      <c r="AT433" s="72"/>
      <c r="AU433" s="2"/>
      <c r="AV433" s="2"/>
      <c r="AW433" s="2"/>
      <c r="AX433" s="19" t="str">
        <f>IF(OR(AU433="",AV433=""),"",INDEX(计分标准!$C$77:$E$81,MATCH(工作量统计!AU433,计分标准!$A$77:$A$81,0),MATCH(工作量统计!AV433,计分标准!$C$76:$E$76,0)))</f>
        <v/>
      </c>
      <c r="AY433" s="79" t="str">
        <f>IF(AW433="",AX433,AX433*INDEX(计分标准!$C$97:$I$101,MATCH(AU433,计分标准!$A$97:$A$101,0),MATCH(AW433,计分标准!$C$96:$I$96,0)))</f>
        <v/>
      </c>
      <c r="AZ433" s="17" t="str">
        <f t="shared" si="42"/>
        <v/>
      </c>
      <c r="BA433" s="38"/>
    </row>
    <row r="434" spans="1:53" s="4" customFormat="1" ht="21" customHeight="1">
      <c r="A434" s="2"/>
      <c r="B434" s="5"/>
      <c r="C434" s="2"/>
      <c r="D434" s="2"/>
      <c r="E434" s="2"/>
      <c r="F434" s="18" t="str">
        <f>IF(OR(D434="",E434=""),"",VLOOKUP(D434,计分标准!$A$2:$C$10,3,0)*VLOOKUP(E434,计分标准!$A$13:$C$19,3,0))</f>
        <v/>
      </c>
      <c r="G434" s="2"/>
      <c r="H434" s="72"/>
      <c r="I434" s="2"/>
      <c r="J434" s="2"/>
      <c r="K434" s="2"/>
      <c r="L434" s="19" t="str">
        <f>IF(OR(I434="",J434="",K434=""),"",VLOOKUP(I434,计分标准!$A$23:$C$31,3,0)*INDEX(计分标准!$B$35:$I$42,MATCH(工作量统计!J434,计分标准!$A$35:$A$42,0),MATCH(工作量统计!K434,计分标准!$B$34:$I$34,0))/100)</f>
        <v/>
      </c>
      <c r="M434" s="2"/>
      <c r="N434" s="2"/>
      <c r="O434" s="17" t="str">
        <f t="shared" si="37"/>
        <v/>
      </c>
      <c r="P434" s="17" t="str">
        <f t="shared" si="38"/>
        <v/>
      </c>
      <c r="Q434" s="59"/>
      <c r="R434" s="59"/>
      <c r="S434" s="72"/>
      <c r="T434" s="59"/>
      <c r="U434" s="59"/>
      <c r="V434" s="17" t="str">
        <f>IF(U434="","",VLOOKUP(U434,计分标准!$A$47:$C$55,3,0))</f>
        <v/>
      </c>
      <c r="W434" s="2"/>
      <c r="X434" s="2"/>
      <c r="Y434" s="72"/>
      <c r="Z434" s="2"/>
      <c r="AA434" s="2"/>
      <c r="AB434" s="2"/>
      <c r="AC434" s="78"/>
      <c r="AD434" s="78"/>
      <c r="AE434" s="44"/>
      <c r="AF434" s="17" t="str">
        <f>IF(OR(Z434="",AA434="",AB434=""),"",VLOOKUP(Z434,计分标准!$A$70:$B$73,2,0)*VLOOKUP(AA434,计分标准!$A$58:$C$61,3,0)*AB434/10)</f>
        <v/>
      </c>
      <c r="AG434" s="17" t="str">
        <f>IF(AC434="",AF434,VLOOKUP(AC434,计分标准!$A$64:$B$67,2,0)*AF434)</f>
        <v/>
      </c>
      <c r="AH434" s="17" t="str">
        <f t="shared" si="39"/>
        <v/>
      </c>
      <c r="AI434" s="2"/>
      <c r="AJ434" s="72"/>
      <c r="AK434" s="72"/>
      <c r="AL434" s="2"/>
      <c r="AM434" s="17" t="str">
        <f t="shared" si="40"/>
        <v/>
      </c>
      <c r="AN434" s="2"/>
      <c r="AO434" s="72"/>
      <c r="AP434" s="2"/>
      <c r="AQ434" s="2"/>
      <c r="AR434" s="17" t="str">
        <f t="shared" si="41"/>
        <v/>
      </c>
      <c r="AS434" s="2"/>
      <c r="AT434" s="72"/>
      <c r="AU434" s="2"/>
      <c r="AV434" s="2"/>
      <c r="AW434" s="2"/>
      <c r="AX434" s="19" t="str">
        <f>IF(OR(AU434="",AV434=""),"",INDEX(计分标准!$C$77:$E$81,MATCH(工作量统计!AU434,计分标准!$A$77:$A$81,0),MATCH(工作量统计!AV434,计分标准!$C$76:$E$76,0)))</f>
        <v/>
      </c>
      <c r="AY434" s="79" t="str">
        <f>IF(AW434="",AX434,AX434*INDEX(计分标准!$C$97:$I$101,MATCH(AU434,计分标准!$A$97:$A$101,0),MATCH(AW434,计分标准!$C$96:$I$96,0)))</f>
        <v/>
      </c>
      <c r="AZ434" s="17" t="str">
        <f t="shared" si="42"/>
        <v/>
      </c>
      <c r="BA434" s="38"/>
    </row>
    <row r="435" spans="1:53" s="4" customFormat="1" ht="21" customHeight="1">
      <c r="A435" s="2"/>
      <c r="B435" s="5"/>
      <c r="C435" s="2"/>
      <c r="D435" s="2"/>
      <c r="E435" s="2"/>
      <c r="F435" s="18" t="str">
        <f>IF(OR(D435="",E435=""),"",VLOOKUP(D435,计分标准!$A$2:$C$10,3,0)*VLOOKUP(E435,计分标准!$A$13:$C$19,3,0))</f>
        <v/>
      </c>
      <c r="G435" s="2"/>
      <c r="H435" s="72"/>
      <c r="I435" s="2"/>
      <c r="J435" s="2"/>
      <c r="K435" s="2"/>
      <c r="L435" s="19" t="str">
        <f>IF(OR(I435="",J435="",K435=""),"",VLOOKUP(I435,计分标准!$A$23:$C$31,3,0)*INDEX(计分标准!$B$35:$I$42,MATCH(工作量统计!J435,计分标准!$A$35:$A$42,0),MATCH(工作量统计!K435,计分标准!$B$34:$I$34,0))/100)</f>
        <v/>
      </c>
      <c r="M435" s="2"/>
      <c r="N435" s="2"/>
      <c r="O435" s="17" t="str">
        <f t="shared" si="37"/>
        <v/>
      </c>
      <c r="P435" s="17" t="str">
        <f t="shared" si="38"/>
        <v/>
      </c>
      <c r="Q435" s="59"/>
      <c r="R435" s="59"/>
      <c r="S435" s="72"/>
      <c r="T435" s="59"/>
      <c r="U435" s="59"/>
      <c r="V435" s="17" t="str">
        <f>IF(U435="","",VLOOKUP(U435,计分标准!$A$47:$C$55,3,0))</f>
        <v/>
      </c>
      <c r="W435" s="2"/>
      <c r="X435" s="2"/>
      <c r="Y435" s="72"/>
      <c r="Z435" s="2"/>
      <c r="AA435" s="2"/>
      <c r="AB435" s="2"/>
      <c r="AC435" s="78"/>
      <c r="AD435" s="78"/>
      <c r="AE435" s="44"/>
      <c r="AF435" s="17" t="str">
        <f>IF(OR(Z435="",AA435="",AB435=""),"",VLOOKUP(Z435,计分标准!$A$70:$B$73,2,0)*VLOOKUP(AA435,计分标准!$A$58:$C$61,3,0)*AB435/10)</f>
        <v/>
      </c>
      <c r="AG435" s="17" t="str">
        <f>IF(AC435="",AF435,VLOOKUP(AC435,计分标准!$A$64:$B$67,2,0)*AF435)</f>
        <v/>
      </c>
      <c r="AH435" s="17" t="str">
        <f t="shared" si="39"/>
        <v/>
      </c>
      <c r="AI435" s="2"/>
      <c r="AJ435" s="72"/>
      <c r="AK435" s="72"/>
      <c r="AL435" s="2"/>
      <c r="AM435" s="17" t="str">
        <f t="shared" si="40"/>
        <v/>
      </c>
      <c r="AN435" s="2"/>
      <c r="AO435" s="72"/>
      <c r="AP435" s="2"/>
      <c r="AQ435" s="2"/>
      <c r="AR435" s="17" t="str">
        <f t="shared" si="41"/>
        <v/>
      </c>
      <c r="AS435" s="2"/>
      <c r="AT435" s="72"/>
      <c r="AU435" s="2"/>
      <c r="AV435" s="2"/>
      <c r="AW435" s="2"/>
      <c r="AX435" s="19" t="str">
        <f>IF(OR(AU435="",AV435=""),"",INDEX(计分标准!$C$77:$E$81,MATCH(工作量统计!AU435,计分标准!$A$77:$A$81,0),MATCH(工作量统计!AV435,计分标准!$C$76:$E$76,0)))</f>
        <v/>
      </c>
      <c r="AY435" s="79" t="str">
        <f>IF(AW435="",AX435,AX435*INDEX(计分标准!$C$97:$I$101,MATCH(AU435,计分标准!$A$97:$A$101,0),MATCH(AW435,计分标准!$C$96:$I$96,0)))</f>
        <v/>
      </c>
      <c r="AZ435" s="17" t="str">
        <f t="shared" si="42"/>
        <v/>
      </c>
      <c r="BA435" s="38"/>
    </row>
    <row r="436" spans="1:53" s="4" customFormat="1" ht="21" customHeight="1">
      <c r="A436" s="2"/>
      <c r="B436" s="5"/>
      <c r="C436" s="2"/>
      <c r="D436" s="2"/>
      <c r="E436" s="2"/>
      <c r="F436" s="18" t="str">
        <f>IF(OR(D436="",E436=""),"",VLOOKUP(D436,计分标准!$A$2:$C$10,3,0)*VLOOKUP(E436,计分标准!$A$13:$C$19,3,0))</f>
        <v/>
      </c>
      <c r="G436" s="2"/>
      <c r="H436" s="72"/>
      <c r="I436" s="2"/>
      <c r="J436" s="2"/>
      <c r="K436" s="2"/>
      <c r="L436" s="19" t="str">
        <f>IF(OR(I436="",J436="",K436=""),"",VLOOKUP(I436,计分标准!$A$23:$C$31,3,0)*INDEX(计分标准!$B$35:$I$42,MATCH(工作量统计!J436,计分标准!$A$35:$A$42,0),MATCH(工作量统计!K436,计分标准!$B$34:$I$34,0))/100)</f>
        <v/>
      </c>
      <c r="M436" s="2"/>
      <c r="N436" s="2"/>
      <c r="O436" s="17" t="str">
        <f t="shared" si="37"/>
        <v/>
      </c>
      <c r="P436" s="17" t="str">
        <f t="shared" si="38"/>
        <v/>
      </c>
      <c r="Q436" s="59"/>
      <c r="R436" s="59"/>
      <c r="S436" s="72"/>
      <c r="T436" s="59"/>
      <c r="U436" s="59"/>
      <c r="V436" s="17" t="str">
        <f>IF(U436="","",VLOOKUP(U436,计分标准!$A$47:$C$55,3,0))</f>
        <v/>
      </c>
      <c r="W436" s="2"/>
      <c r="X436" s="2"/>
      <c r="Y436" s="72"/>
      <c r="Z436" s="2"/>
      <c r="AA436" s="2"/>
      <c r="AB436" s="2"/>
      <c r="AC436" s="78"/>
      <c r="AD436" s="78"/>
      <c r="AE436" s="44"/>
      <c r="AF436" s="17" t="str">
        <f>IF(OR(Z436="",AA436="",AB436=""),"",VLOOKUP(Z436,计分标准!$A$70:$B$73,2,0)*VLOOKUP(AA436,计分标准!$A$58:$C$61,3,0)*AB436/10)</f>
        <v/>
      </c>
      <c r="AG436" s="17" t="str">
        <f>IF(AC436="",AF436,VLOOKUP(AC436,计分标准!$A$64:$B$67,2,0)*AF436)</f>
        <v/>
      </c>
      <c r="AH436" s="17" t="str">
        <f t="shared" si="39"/>
        <v/>
      </c>
      <c r="AI436" s="2"/>
      <c r="AJ436" s="72"/>
      <c r="AK436" s="72"/>
      <c r="AL436" s="2"/>
      <c r="AM436" s="17" t="str">
        <f t="shared" si="40"/>
        <v/>
      </c>
      <c r="AN436" s="2"/>
      <c r="AO436" s="72"/>
      <c r="AP436" s="2"/>
      <c r="AQ436" s="2"/>
      <c r="AR436" s="17" t="str">
        <f t="shared" si="41"/>
        <v/>
      </c>
      <c r="AS436" s="2"/>
      <c r="AT436" s="72"/>
      <c r="AU436" s="2"/>
      <c r="AV436" s="2"/>
      <c r="AW436" s="2"/>
      <c r="AX436" s="19" t="str">
        <f>IF(OR(AU436="",AV436=""),"",INDEX(计分标准!$C$77:$E$81,MATCH(工作量统计!AU436,计分标准!$A$77:$A$81,0),MATCH(工作量统计!AV436,计分标准!$C$76:$E$76,0)))</f>
        <v/>
      </c>
      <c r="AY436" s="79" t="str">
        <f>IF(AW436="",AX436,AX436*INDEX(计分标准!$C$97:$I$101,MATCH(AU436,计分标准!$A$97:$A$101,0),MATCH(AW436,计分标准!$C$96:$I$96,0)))</f>
        <v/>
      </c>
      <c r="AZ436" s="17" t="str">
        <f t="shared" si="42"/>
        <v/>
      </c>
      <c r="BA436" s="38"/>
    </row>
    <row r="437" spans="1:53" s="4" customFormat="1" ht="21" customHeight="1">
      <c r="A437" s="2"/>
      <c r="B437" s="5"/>
      <c r="C437" s="2"/>
      <c r="D437" s="2"/>
      <c r="E437" s="2"/>
      <c r="F437" s="18" t="str">
        <f>IF(OR(D437="",E437=""),"",VLOOKUP(D437,计分标准!$A$2:$C$10,3,0)*VLOOKUP(E437,计分标准!$A$13:$C$19,3,0))</f>
        <v/>
      </c>
      <c r="G437" s="2"/>
      <c r="H437" s="72"/>
      <c r="I437" s="2"/>
      <c r="J437" s="2"/>
      <c r="K437" s="2"/>
      <c r="L437" s="19" t="str">
        <f>IF(OR(I437="",J437="",K437=""),"",VLOOKUP(I437,计分标准!$A$23:$C$31,3,0)*INDEX(计分标准!$B$35:$I$42,MATCH(工作量统计!J437,计分标准!$A$35:$A$42,0),MATCH(工作量统计!K437,计分标准!$B$34:$I$34,0))/100)</f>
        <v/>
      </c>
      <c r="M437" s="2"/>
      <c r="N437" s="2"/>
      <c r="O437" s="17" t="str">
        <f t="shared" si="37"/>
        <v/>
      </c>
      <c r="P437" s="17" t="str">
        <f t="shared" si="38"/>
        <v/>
      </c>
      <c r="Q437" s="59"/>
      <c r="R437" s="59"/>
      <c r="S437" s="72"/>
      <c r="T437" s="59"/>
      <c r="U437" s="59"/>
      <c r="V437" s="17" t="str">
        <f>IF(U437="","",VLOOKUP(U437,计分标准!$A$47:$C$55,3,0))</f>
        <v/>
      </c>
      <c r="W437" s="2"/>
      <c r="X437" s="2"/>
      <c r="Y437" s="72"/>
      <c r="Z437" s="2"/>
      <c r="AA437" s="2"/>
      <c r="AB437" s="2"/>
      <c r="AC437" s="78"/>
      <c r="AD437" s="78"/>
      <c r="AE437" s="44"/>
      <c r="AF437" s="17" t="str">
        <f>IF(OR(Z437="",AA437="",AB437=""),"",VLOOKUP(Z437,计分标准!$A$70:$B$73,2,0)*VLOOKUP(AA437,计分标准!$A$58:$C$61,3,0)*AB437/10)</f>
        <v/>
      </c>
      <c r="AG437" s="17" t="str">
        <f>IF(AC437="",AF437,VLOOKUP(AC437,计分标准!$A$64:$B$67,2,0)*AF437)</f>
        <v/>
      </c>
      <c r="AH437" s="17" t="str">
        <f t="shared" si="39"/>
        <v/>
      </c>
      <c r="AI437" s="2"/>
      <c r="AJ437" s="72"/>
      <c r="AK437" s="72"/>
      <c r="AL437" s="2"/>
      <c r="AM437" s="17" t="str">
        <f t="shared" si="40"/>
        <v/>
      </c>
      <c r="AN437" s="2"/>
      <c r="AO437" s="72"/>
      <c r="AP437" s="2"/>
      <c r="AQ437" s="2"/>
      <c r="AR437" s="17" t="str">
        <f t="shared" si="41"/>
        <v/>
      </c>
      <c r="AS437" s="2"/>
      <c r="AT437" s="72"/>
      <c r="AU437" s="2"/>
      <c r="AV437" s="2"/>
      <c r="AW437" s="2"/>
      <c r="AX437" s="19" t="str">
        <f>IF(OR(AU437="",AV437=""),"",INDEX(计分标准!$C$77:$E$81,MATCH(工作量统计!AU437,计分标准!$A$77:$A$81,0),MATCH(工作量统计!AV437,计分标准!$C$76:$E$76,0)))</f>
        <v/>
      </c>
      <c r="AY437" s="79" t="str">
        <f>IF(AW437="",AX437,AX437*INDEX(计分标准!$C$97:$I$101,MATCH(AU437,计分标准!$A$97:$A$101,0),MATCH(AW437,计分标准!$C$96:$I$96,0)))</f>
        <v/>
      </c>
      <c r="AZ437" s="17" t="str">
        <f t="shared" si="42"/>
        <v/>
      </c>
      <c r="BA437" s="38"/>
    </row>
    <row r="438" spans="1:53" s="4" customFormat="1" ht="21" customHeight="1">
      <c r="A438" s="2"/>
      <c r="B438" s="5"/>
      <c r="C438" s="2"/>
      <c r="D438" s="2"/>
      <c r="E438" s="2"/>
      <c r="F438" s="18" t="str">
        <f>IF(OR(D438="",E438=""),"",VLOOKUP(D438,计分标准!$A$2:$C$10,3,0)*VLOOKUP(E438,计分标准!$A$13:$C$19,3,0))</f>
        <v/>
      </c>
      <c r="G438" s="2"/>
      <c r="H438" s="72"/>
      <c r="I438" s="2"/>
      <c r="J438" s="2"/>
      <c r="K438" s="2"/>
      <c r="L438" s="19" t="str">
        <f>IF(OR(I438="",J438="",K438=""),"",VLOOKUP(I438,计分标准!$A$23:$C$31,3,0)*INDEX(计分标准!$B$35:$I$42,MATCH(工作量统计!J438,计分标准!$A$35:$A$42,0),MATCH(工作量统计!K438,计分标准!$B$34:$I$34,0))/100)</f>
        <v/>
      </c>
      <c r="M438" s="2"/>
      <c r="N438" s="2"/>
      <c r="O438" s="17" t="str">
        <f t="shared" si="37"/>
        <v/>
      </c>
      <c r="P438" s="17" t="str">
        <f t="shared" si="38"/>
        <v/>
      </c>
      <c r="Q438" s="59"/>
      <c r="R438" s="59"/>
      <c r="S438" s="72"/>
      <c r="T438" s="59"/>
      <c r="U438" s="59"/>
      <c r="V438" s="17" t="str">
        <f>IF(U438="","",VLOOKUP(U438,计分标准!$A$47:$C$55,3,0))</f>
        <v/>
      </c>
      <c r="W438" s="2"/>
      <c r="X438" s="2"/>
      <c r="Y438" s="72"/>
      <c r="Z438" s="2"/>
      <c r="AA438" s="2"/>
      <c r="AB438" s="2"/>
      <c r="AC438" s="78"/>
      <c r="AD438" s="78"/>
      <c r="AE438" s="44"/>
      <c r="AF438" s="17" t="str">
        <f>IF(OR(Z438="",AA438="",AB438=""),"",VLOOKUP(Z438,计分标准!$A$70:$B$73,2,0)*VLOOKUP(AA438,计分标准!$A$58:$C$61,3,0)*AB438/10)</f>
        <v/>
      </c>
      <c r="AG438" s="17" t="str">
        <f>IF(AC438="",AF438,VLOOKUP(AC438,计分标准!$A$64:$B$67,2,0)*AF438)</f>
        <v/>
      </c>
      <c r="AH438" s="17" t="str">
        <f t="shared" si="39"/>
        <v/>
      </c>
      <c r="AI438" s="2"/>
      <c r="AJ438" s="72"/>
      <c r="AK438" s="72"/>
      <c r="AL438" s="2"/>
      <c r="AM438" s="17" t="str">
        <f t="shared" si="40"/>
        <v/>
      </c>
      <c r="AN438" s="2"/>
      <c r="AO438" s="72"/>
      <c r="AP438" s="2"/>
      <c r="AQ438" s="2"/>
      <c r="AR438" s="17" t="str">
        <f t="shared" si="41"/>
        <v/>
      </c>
      <c r="AS438" s="2"/>
      <c r="AT438" s="72"/>
      <c r="AU438" s="2"/>
      <c r="AV438" s="2"/>
      <c r="AW438" s="2"/>
      <c r="AX438" s="19" t="str">
        <f>IF(OR(AU438="",AV438=""),"",INDEX(计分标准!$C$77:$E$81,MATCH(工作量统计!AU438,计分标准!$A$77:$A$81,0),MATCH(工作量统计!AV438,计分标准!$C$76:$E$76,0)))</f>
        <v/>
      </c>
      <c r="AY438" s="79" t="str">
        <f>IF(AW438="",AX438,AX438*INDEX(计分标准!$C$97:$I$101,MATCH(AU438,计分标准!$A$97:$A$101,0),MATCH(AW438,计分标准!$C$96:$I$96,0)))</f>
        <v/>
      </c>
      <c r="AZ438" s="17" t="str">
        <f t="shared" si="42"/>
        <v/>
      </c>
      <c r="BA438" s="38"/>
    </row>
    <row r="439" spans="1:53" s="4" customFormat="1" ht="21" customHeight="1">
      <c r="A439" s="2"/>
      <c r="B439" s="5"/>
      <c r="C439" s="2"/>
      <c r="D439" s="2"/>
      <c r="E439" s="2"/>
      <c r="F439" s="18" t="str">
        <f>IF(OR(D439="",E439=""),"",VLOOKUP(D439,计分标准!$A$2:$C$10,3,0)*VLOOKUP(E439,计分标准!$A$13:$C$19,3,0))</f>
        <v/>
      </c>
      <c r="G439" s="2"/>
      <c r="H439" s="72"/>
      <c r="I439" s="2"/>
      <c r="J439" s="2"/>
      <c r="K439" s="2"/>
      <c r="L439" s="19" t="str">
        <f>IF(OR(I439="",J439="",K439=""),"",VLOOKUP(I439,计分标准!$A$23:$C$31,3,0)*INDEX(计分标准!$B$35:$I$42,MATCH(工作量统计!J439,计分标准!$A$35:$A$42,0),MATCH(工作量统计!K439,计分标准!$B$34:$I$34,0))/100)</f>
        <v/>
      </c>
      <c r="M439" s="2"/>
      <c r="N439" s="2"/>
      <c r="O439" s="17" t="str">
        <f t="shared" si="37"/>
        <v/>
      </c>
      <c r="P439" s="17" t="str">
        <f t="shared" si="38"/>
        <v/>
      </c>
      <c r="Q439" s="59"/>
      <c r="R439" s="59"/>
      <c r="S439" s="72"/>
      <c r="T439" s="59"/>
      <c r="U439" s="59"/>
      <c r="V439" s="17" t="str">
        <f>IF(U439="","",VLOOKUP(U439,计分标准!$A$47:$C$55,3,0))</f>
        <v/>
      </c>
      <c r="W439" s="2"/>
      <c r="X439" s="2"/>
      <c r="Y439" s="72"/>
      <c r="Z439" s="2"/>
      <c r="AA439" s="2"/>
      <c r="AB439" s="2"/>
      <c r="AC439" s="78"/>
      <c r="AD439" s="78"/>
      <c r="AE439" s="44"/>
      <c r="AF439" s="17" t="str">
        <f>IF(OR(Z439="",AA439="",AB439=""),"",VLOOKUP(Z439,计分标准!$A$70:$B$73,2,0)*VLOOKUP(AA439,计分标准!$A$58:$C$61,3,0)*AB439/10)</f>
        <v/>
      </c>
      <c r="AG439" s="17" t="str">
        <f>IF(AC439="",AF439,VLOOKUP(AC439,计分标准!$A$64:$B$67,2,0)*AF439)</f>
        <v/>
      </c>
      <c r="AH439" s="17" t="str">
        <f t="shared" si="39"/>
        <v/>
      </c>
      <c r="AI439" s="2"/>
      <c r="AJ439" s="72"/>
      <c r="AK439" s="72"/>
      <c r="AL439" s="2"/>
      <c r="AM439" s="17" t="str">
        <f t="shared" si="40"/>
        <v/>
      </c>
      <c r="AN439" s="2"/>
      <c r="AO439" s="72"/>
      <c r="AP439" s="2"/>
      <c r="AQ439" s="2"/>
      <c r="AR439" s="17" t="str">
        <f t="shared" si="41"/>
        <v/>
      </c>
      <c r="AS439" s="2"/>
      <c r="AT439" s="72"/>
      <c r="AU439" s="2"/>
      <c r="AV439" s="2"/>
      <c r="AW439" s="2"/>
      <c r="AX439" s="19" t="str">
        <f>IF(OR(AU439="",AV439=""),"",INDEX(计分标准!$C$77:$E$81,MATCH(工作量统计!AU439,计分标准!$A$77:$A$81,0),MATCH(工作量统计!AV439,计分标准!$C$76:$E$76,0)))</f>
        <v/>
      </c>
      <c r="AY439" s="79" t="str">
        <f>IF(AW439="",AX439,AX439*INDEX(计分标准!$C$97:$I$101,MATCH(AU439,计分标准!$A$97:$A$101,0),MATCH(AW439,计分标准!$C$96:$I$96,0)))</f>
        <v/>
      </c>
      <c r="AZ439" s="17" t="str">
        <f t="shared" si="42"/>
        <v/>
      </c>
      <c r="BA439" s="38"/>
    </row>
    <row r="440" spans="1:53" s="4" customFormat="1" ht="21" customHeight="1">
      <c r="A440" s="2"/>
      <c r="B440" s="5"/>
      <c r="C440" s="2"/>
      <c r="D440" s="2"/>
      <c r="E440" s="2"/>
      <c r="F440" s="18" t="str">
        <f>IF(OR(D440="",E440=""),"",VLOOKUP(D440,计分标准!$A$2:$C$10,3,0)*VLOOKUP(E440,计分标准!$A$13:$C$19,3,0))</f>
        <v/>
      </c>
      <c r="G440" s="2"/>
      <c r="H440" s="72"/>
      <c r="I440" s="2"/>
      <c r="J440" s="2"/>
      <c r="K440" s="2"/>
      <c r="L440" s="19" t="str">
        <f>IF(OR(I440="",J440="",K440=""),"",VLOOKUP(I440,计分标准!$A$23:$C$31,3,0)*INDEX(计分标准!$B$35:$I$42,MATCH(工作量统计!J440,计分标准!$A$35:$A$42,0),MATCH(工作量统计!K440,计分标准!$B$34:$I$34,0))/100)</f>
        <v/>
      </c>
      <c r="M440" s="2"/>
      <c r="N440" s="2"/>
      <c r="O440" s="17" t="str">
        <f t="shared" si="37"/>
        <v/>
      </c>
      <c r="P440" s="17" t="str">
        <f t="shared" si="38"/>
        <v/>
      </c>
      <c r="Q440" s="59"/>
      <c r="R440" s="59"/>
      <c r="S440" s="72"/>
      <c r="T440" s="59"/>
      <c r="U440" s="59"/>
      <c r="V440" s="17" t="str">
        <f>IF(U440="","",VLOOKUP(U440,计分标准!$A$47:$C$55,3,0))</f>
        <v/>
      </c>
      <c r="W440" s="2"/>
      <c r="X440" s="2"/>
      <c r="Y440" s="72"/>
      <c r="Z440" s="2"/>
      <c r="AA440" s="2"/>
      <c r="AB440" s="2"/>
      <c r="AC440" s="78"/>
      <c r="AD440" s="78"/>
      <c r="AE440" s="44"/>
      <c r="AF440" s="17" t="str">
        <f>IF(OR(Z440="",AA440="",AB440=""),"",VLOOKUP(Z440,计分标准!$A$70:$B$73,2,0)*VLOOKUP(AA440,计分标准!$A$58:$C$61,3,0)*AB440/10)</f>
        <v/>
      </c>
      <c r="AG440" s="17" t="str">
        <f>IF(AC440="",AF440,VLOOKUP(AC440,计分标准!$A$64:$B$67,2,0)*AF440)</f>
        <v/>
      </c>
      <c r="AH440" s="17" t="str">
        <f t="shared" si="39"/>
        <v/>
      </c>
      <c r="AI440" s="2"/>
      <c r="AJ440" s="72"/>
      <c r="AK440" s="72"/>
      <c r="AL440" s="2"/>
      <c r="AM440" s="17" t="str">
        <f t="shared" si="40"/>
        <v/>
      </c>
      <c r="AN440" s="2"/>
      <c r="AO440" s="72"/>
      <c r="AP440" s="2"/>
      <c r="AQ440" s="2"/>
      <c r="AR440" s="17" t="str">
        <f t="shared" si="41"/>
        <v/>
      </c>
      <c r="AS440" s="2"/>
      <c r="AT440" s="72"/>
      <c r="AU440" s="2"/>
      <c r="AV440" s="2"/>
      <c r="AW440" s="2"/>
      <c r="AX440" s="19" t="str">
        <f>IF(OR(AU440="",AV440=""),"",INDEX(计分标准!$C$77:$E$81,MATCH(工作量统计!AU440,计分标准!$A$77:$A$81,0),MATCH(工作量统计!AV440,计分标准!$C$76:$E$76,0)))</f>
        <v/>
      </c>
      <c r="AY440" s="79" t="str">
        <f>IF(AW440="",AX440,AX440*INDEX(计分标准!$C$97:$I$101,MATCH(AU440,计分标准!$A$97:$A$101,0),MATCH(AW440,计分标准!$C$96:$I$96,0)))</f>
        <v/>
      </c>
      <c r="AZ440" s="17" t="str">
        <f t="shared" si="42"/>
        <v/>
      </c>
      <c r="BA440" s="38"/>
    </row>
    <row r="441" spans="1:53" s="4" customFormat="1" ht="21" customHeight="1">
      <c r="A441" s="2"/>
      <c r="B441" s="5"/>
      <c r="C441" s="2"/>
      <c r="D441" s="2"/>
      <c r="E441" s="2"/>
      <c r="F441" s="18" t="str">
        <f>IF(OR(D441="",E441=""),"",VLOOKUP(D441,计分标准!$A$2:$C$10,3,0)*VLOOKUP(E441,计分标准!$A$13:$C$19,3,0))</f>
        <v/>
      </c>
      <c r="G441" s="2"/>
      <c r="H441" s="72"/>
      <c r="I441" s="2"/>
      <c r="J441" s="2"/>
      <c r="K441" s="2"/>
      <c r="L441" s="19" t="str">
        <f>IF(OR(I441="",J441="",K441=""),"",VLOOKUP(I441,计分标准!$A$23:$C$31,3,0)*INDEX(计分标准!$B$35:$I$42,MATCH(工作量统计!J441,计分标准!$A$35:$A$42,0),MATCH(工作量统计!K441,计分标准!$B$34:$I$34,0))/100)</f>
        <v/>
      </c>
      <c r="M441" s="2"/>
      <c r="N441" s="2"/>
      <c r="O441" s="17" t="str">
        <f t="shared" si="37"/>
        <v/>
      </c>
      <c r="P441" s="17" t="str">
        <f t="shared" si="38"/>
        <v/>
      </c>
      <c r="Q441" s="59"/>
      <c r="R441" s="59"/>
      <c r="S441" s="72"/>
      <c r="T441" s="59"/>
      <c r="U441" s="59"/>
      <c r="V441" s="17" t="str">
        <f>IF(U441="","",VLOOKUP(U441,计分标准!$A$47:$C$55,3,0))</f>
        <v/>
      </c>
      <c r="W441" s="2"/>
      <c r="X441" s="2"/>
      <c r="Y441" s="72"/>
      <c r="Z441" s="2"/>
      <c r="AA441" s="2"/>
      <c r="AB441" s="2"/>
      <c r="AC441" s="78"/>
      <c r="AD441" s="78"/>
      <c r="AE441" s="44"/>
      <c r="AF441" s="17" t="str">
        <f>IF(OR(Z441="",AA441="",AB441=""),"",VLOOKUP(Z441,计分标准!$A$70:$B$73,2,0)*VLOOKUP(AA441,计分标准!$A$58:$C$61,3,0)*AB441/10)</f>
        <v/>
      </c>
      <c r="AG441" s="17" t="str">
        <f>IF(AC441="",AF441,VLOOKUP(AC441,计分标准!$A$64:$B$67,2,0)*AF441)</f>
        <v/>
      </c>
      <c r="AH441" s="17" t="str">
        <f t="shared" si="39"/>
        <v/>
      </c>
      <c r="AI441" s="2"/>
      <c r="AJ441" s="72"/>
      <c r="AK441" s="72"/>
      <c r="AL441" s="2"/>
      <c r="AM441" s="17" t="str">
        <f t="shared" si="40"/>
        <v/>
      </c>
      <c r="AN441" s="2"/>
      <c r="AO441" s="72"/>
      <c r="AP441" s="2"/>
      <c r="AQ441" s="2"/>
      <c r="AR441" s="17" t="str">
        <f t="shared" si="41"/>
        <v/>
      </c>
      <c r="AS441" s="2"/>
      <c r="AT441" s="72"/>
      <c r="AU441" s="2"/>
      <c r="AV441" s="2"/>
      <c r="AW441" s="2"/>
      <c r="AX441" s="19" t="str">
        <f>IF(OR(AU441="",AV441=""),"",INDEX(计分标准!$C$77:$E$81,MATCH(工作量统计!AU441,计分标准!$A$77:$A$81,0),MATCH(工作量统计!AV441,计分标准!$C$76:$E$76,0)))</f>
        <v/>
      </c>
      <c r="AY441" s="79" t="str">
        <f>IF(AW441="",AX441,AX441*INDEX(计分标准!$C$97:$I$101,MATCH(AU441,计分标准!$A$97:$A$101,0),MATCH(AW441,计分标准!$C$96:$I$96,0)))</f>
        <v/>
      </c>
      <c r="AZ441" s="17" t="str">
        <f t="shared" si="42"/>
        <v/>
      </c>
      <c r="BA441" s="38"/>
    </row>
    <row r="442" spans="1:53" s="4" customFormat="1" ht="21" customHeight="1">
      <c r="A442" s="2"/>
      <c r="B442" s="5"/>
      <c r="C442" s="2"/>
      <c r="D442" s="2"/>
      <c r="E442" s="2"/>
      <c r="F442" s="18" t="str">
        <f>IF(OR(D442="",E442=""),"",VLOOKUP(D442,计分标准!$A$2:$C$10,3,0)*VLOOKUP(E442,计分标准!$A$13:$C$19,3,0))</f>
        <v/>
      </c>
      <c r="G442" s="2"/>
      <c r="H442" s="72"/>
      <c r="I442" s="2"/>
      <c r="J442" s="2"/>
      <c r="K442" s="2"/>
      <c r="L442" s="19" t="str">
        <f>IF(OR(I442="",J442="",K442=""),"",VLOOKUP(I442,计分标准!$A$23:$C$31,3,0)*INDEX(计分标准!$B$35:$I$42,MATCH(工作量统计!J442,计分标准!$A$35:$A$42,0),MATCH(工作量统计!K442,计分标准!$B$34:$I$34,0))/100)</f>
        <v/>
      </c>
      <c r="M442" s="2"/>
      <c r="N442" s="2"/>
      <c r="O442" s="17" t="str">
        <f t="shared" si="37"/>
        <v/>
      </c>
      <c r="P442" s="17" t="str">
        <f t="shared" si="38"/>
        <v/>
      </c>
      <c r="Q442" s="59"/>
      <c r="R442" s="59"/>
      <c r="S442" s="72"/>
      <c r="T442" s="59"/>
      <c r="U442" s="59"/>
      <c r="V442" s="17" t="str">
        <f>IF(U442="","",VLOOKUP(U442,计分标准!$A$47:$C$55,3,0))</f>
        <v/>
      </c>
      <c r="W442" s="2"/>
      <c r="X442" s="2"/>
      <c r="Y442" s="72"/>
      <c r="Z442" s="2"/>
      <c r="AA442" s="2"/>
      <c r="AB442" s="2"/>
      <c r="AC442" s="78"/>
      <c r="AD442" s="78"/>
      <c r="AE442" s="44"/>
      <c r="AF442" s="17" t="str">
        <f>IF(OR(Z442="",AA442="",AB442=""),"",VLOOKUP(Z442,计分标准!$A$70:$B$73,2,0)*VLOOKUP(AA442,计分标准!$A$58:$C$61,3,0)*AB442/10)</f>
        <v/>
      </c>
      <c r="AG442" s="17" t="str">
        <f>IF(AC442="",AF442,VLOOKUP(AC442,计分标准!$A$64:$B$67,2,0)*AF442)</f>
        <v/>
      </c>
      <c r="AH442" s="17" t="str">
        <f t="shared" si="39"/>
        <v/>
      </c>
      <c r="AI442" s="2"/>
      <c r="AJ442" s="72"/>
      <c r="AK442" s="72"/>
      <c r="AL442" s="2"/>
      <c r="AM442" s="17" t="str">
        <f t="shared" si="40"/>
        <v/>
      </c>
      <c r="AN442" s="2"/>
      <c r="AO442" s="72"/>
      <c r="AP442" s="2"/>
      <c r="AQ442" s="2"/>
      <c r="AR442" s="17" t="str">
        <f t="shared" si="41"/>
        <v/>
      </c>
      <c r="AS442" s="2"/>
      <c r="AT442" s="72"/>
      <c r="AU442" s="2"/>
      <c r="AV442" s="2"/>
      <c r="AW442" s="2"/>
      <c r="AX442" s="19" t="str">
        <f>IF(OR(AU442="",AV442=""),"",INDEX(计分标准!$C$77:$E$81,MATCH(工作量统计!AU442,计分标准!$A$77:$A$81,0),MATCH(工作量统计!AV442,计分标准!$C$76:$E$76,0)))</f>
        <v/>
      </c>
      <c r="AY442" s="79" t="str">
        <f>IF(AW442="",AX442,AX442*INDEX(计分标准!$C$97:$I$101,MATCH(AU442,计分标准!$A$97:$A$101,0),MATCH(AW442,计分标准!$C$96:$I$96,0)))</f>
        <v/>
      </c>
      <c r="AZ442" s="17" t="str">
        <f t="shared" si="42"/>
        <v/>
      </c>
      <c r="BA442" s="38"/>
    </row>
    <row r="443" spans="1:53" s="4" customFormat="1" ht="21" customHeight="1">
      <c r="A443" s="2"/>
      <c r="B443" s="5"/>
      <c r="C443" s="2"/>
      <c r="D443" s="2"/>
      <c r="E443" s="2"/>
      <c r="F443" s="18" t="str">
        <f>IF(OR(D443="",E443=""),"",VLOOKUP(D443,计分标准!$A$2:$C$10,3,0)*VLOOKUP(E443,计分标准!$A$13:$C$19,3,0))</f>
        <v/>
      </c>
      <c r="G443" s="2"/>
      <c r="H443" s="72"/>
      <c r="I443" s="2"/>
      <c r="J443" s="2"/>
      <c r="K443" s="2"/>
      <c r="L443" s="19" t="str">
        <f>IF(OR(I443="",J443="",K443=""),"",VLOOKUP(I443,计分标准!$A$23:$C$31,3,0)*INDEX(计分标准!$B$35:$I$42,MATCH(工作量统计!J443,计分标准!$A$35:$A$42,0),MATCH(工作量统计!K443,计分标准!$B$34:$I$34,0))/100)</f>
        <v/>
      </c>
      <c r="M443" s="2"/>
      <c r="N443" s="2"/>
      <c r="O443" s="17" t="str">
        <f t="shared" si="37"/>
        <v/>
      </c>
      <c r="P443" s="17" t="str">
        <f t="shared" si="38"/>
        <v/>
      </c>
      <c r="Q443" s="59"/>
      <c r="R443" s="59"/>
      <c r="S443" s="72"/>
      <c r="T443" s="59"/>
      <c r="U443" s="59"/>
      <c r="V443" s="17" t="str">
        <f>IF(U443="","",VLOOKUP(U443,计分标准!$A$47:$C$55,3,0))</f>
        <v/>
      </c>
      <c r="W443" s="2"/>
      <c r="X443" s="2"/>
      <c r="Y443" s="72"/>
      <c r="Z443" s="2"/>
      <c r="AA443" s="2"/>
      <c r="AB443" s="2"/>
      <c r="AC443" s="78"/>
      <c r="AD443" s="78"/>
      <c r="AE443" s="44"/>
      <c r="AF443" s="17" t="str">
        <f>IF(OR(Z443="",AA443="",AB443=""),"",VLOOKUP(Z443,计分标准!$A$70:$B$73,2,0)*VLOOKUP(AA443,计分标准!$A$58:$C$61,3,0)*AB443/10)</f>
        <v/>
      </c>
      <c r="AG443" s="17" t="str">
        <f>IF(AC443="",AF443,VLOOKUP(AC443,计分标准!$A$64:$B$67,2,0)*AF443)</f>
        <v/>
      </c>
      <c r="AH443" s="17" t="str">
        <f t="shared" si="39"/>
        <v/>
      </c>
      <c r="AI443" s="2"/>
      <c r="AJ443" s="72"/>
      <c r="AK443" s="72"/>
      <c r="AL443" s="2"/>
      <c r="AM443" s="17" t="str">
        <f t="shared" si="40"/>
        <v/>
      </c>
      <c r="AN443" s="2"/>
      <c r="AO443" s="72"/>
      <c r="AP443" s="2"/>
      <c r="AQ443" s="2"/>
      <c r="AR443" s="17" t="str">
        <f t="shared" si="41"/>
        <v/>
      </c>
      <c r="AS443" s="2"/>
      <c r="AT443" s="72"/>
      <c r="AU443" s="2"/>
      <c r="AV443" s="2"/>
      <c r="AW443" s="2"/>
      <c r="AX443" s="19" t="str">
        <f>IF(OR(AU443="",AV443=""),"",INDEX(计分标准!$C$77:$E$81,MATCH(工作量统计!AU443,计分标准!$A$77:$A$81,0),MATCH(工作量统计!AV443,计分标准!$C$76:$E$76,0)))</f>
        <v/>
      </c>
      <c r="AY443" s="79" t="str">
        <f>IF(AW443="",AX443,AX443*INDEX(计分标准!$C$97:$I$101,MATCH(AU443,计分标准!$A$97:$A$101,0),MATCH(AW443,计分标准!$C$96:$I$96,0)))</f>
        <v/>
      </c>
      <c r="AZ443" s="17" t="str">
        <f t="shared" si="42"/>
        <v/>
      </c>
      <c r="BA443" s="38"/>
    </row>
    <row r="444" spans="1:53" s="4" customFormat="1" ht="21" customHeight="1">
      <c r="A444" s="2"/>
      <c r="B444" s="5"/>
      <c r="C444" s="2"/>
      <c r="D444" s="2"/>
      <c r="E444" s="2"/>
      <c r="F444" s="18" t="str">
        <f>IF(OR(D444="",E444=""),"",VLOOKUP(D444,计分标准!$A$2:$C$10,3,0)*VLOOKUP(E444,计分标准!$A$13:$C$19,3,0))</f>
        <v/>
      </c>
      <c r="G444" s="2"/>
      <c r="H444" s="72"/>
      <c r="I444" s="2"/>
      <c r="J444" s="2"/>
      <c r="K444" s="2"/>
      <c r="L444" s="19" t="str">
        <f>IF(OR(I444="",J444="",K444=""),"",VLOOKUP(I444,计分标准!$A$23:$C$31,3,0)*INDEX(计分标准!$B$35:$I$42,MATCH(工作量统计!J444,计分标准!$A$35:$A$42,0),MATCH(工作量统计!K444,计分标准!$B$34:$I$34,0))/100)</f>
        <v/>
      </c>
      <c r="M444" s="2"/>
      <c r="N444" s="2"/>
      <c r="O444" s="17" t="str">
        <f t="shared" si="37"/>
        <v/>
      </c>
      <c r="P444" s="17" t="str">
        <f t="shared" si="38"/>
        <v/>
      </c>
      <c r="Q444" s="59"/>
      <c r="R444" s="59"/>
      <c r="S444" s="72"/>
      <c r="T444" s="59"/>
      <c r="U444" s="59"/>
      <c r="V444" s="17" t="str">
        <f>IF(U444="","",VLOOKUP(U444,计分标准!$A$47:$C$55,3,0))</f>
        <v/>
      </c>
      <c r="W444" s="2"/>
      <c r="X444" s="2"/>
      <c r="Y444" s="72"/>
      <c r="Z444" s="2"/>
      <c r="AA444" s="2"/>
      <c r="AB444" s="2"/>
      <c r="AC444" s="78"/>
      <c r="AD444" s="78"/>
      <c r="AE444" s="44"/>
      <c r="AF444" s="17" t="str">
        <f>IF(OR(Z444="",AA444="",AB444=""),"",VLOOKUP(Z444,计分标准!$A$70:$B$73,2,0)*VLOOKUP(AA444,计分标准!$A$58:$C$61,3,0)*AB444/10)</f>
        <v/>
      </c>
      <c r="AG444" s="17" t="str">
        <f>IF(AC444="",AF444,VLOOKUP(AC444,计分标准!$A$64:$B$67,2,0)*AF444)</f>
        <v/>
      </c>
      <c r="AH444" s="17" t="str">
        <f t="shared" si="39"/>
        <v/>
      </c>
      <c r="AI444" s="2"/>
      <c r="AJ444" s="72"/>
      <c r="AK444" s="72"/>
      <c r="AL444" s="2"/>
      <c r="AM444" s="17" t="str">
        <f t="shared" si="40"/>
        <v/>
      </c>
      <c r="AN444" s="2"/>
      <c r="AO444" s="72"/>
      <c r="AP444" s="2"/>
      <c r="AQ444" s="2"/>
      <c r="AR444" s="17" t="str">
        <f t="shared" si="41"/>
        <v/>
      </c>
      <c r="AS444" s="2"/>
      <c r="AT444" s="72"/>
      <c r="AU444" s="2"/>
      <c r="AV444" s="2"/>
      <c r="AW444" s="2"/>
      <c r="AX444" s="19" t="str">
        <f>IF(OR(AU444="",AV444=""),"",INDEX(计分标准!$C$77:$E$81,MATCH(工作量统计!AU444,计分标准!$A$77:$A$81,0),MATCH(工作量统计!AV444,计分标准!$C$76:$E$76,0)))</f>
        <v/>
      </c>
      <c r="AY444" s="79" t="str">
        <f>IF(AW444="",AX444,AX444*INDEX(计分标准!$C$97:$I$101,MATCH(AU444,计分标准!$A$97:$A$101,0),MATCH(AW444,计分标准!$C$96:$I$96,0)))</f>
        <v/>
      </c>
      <c r="AZ444" s="17" t="str">
        <f t="shared" si="42"/>
        <v/>
      </c>
      <c r="BA444" s="38"/>
    </row>
    <row r="445" spans="1:53" s="4" customFormat="1" ht="21" customHeight="1">
      <c r="A445" s="2"/>
      <c r="B445" s="5"/>
      <c r="C445" s="2"/>
      <c r="D445" s="2"/>
      <c r="E445" s="2"/>
      <c r="F445" s="18" t="str">
        <f>IF(OR(D445="",E445=""),"",VLOOKUP(D445,计分标准!$A$2:$C$10,3,0)*VLOOKUP(E445,计分标准!$A$13:$C$19,3,0))</f>
        <v/>
      </c>
      <c r="G445" s="2"/>
      <c r="H445" s="72"/>
      <c r="I445" s="2"/>
      <c r="J445" s="2"/>
      <c r="K445" s="2"/>
      <c r="L445" s="19" t="str">
        <f>IF(OR(I445="",J445="",K445=""),"",VLOOKUP(I445,计分标准!$A$23:$C$31,3,0)*INDEX(计分标准!$B$35:$I$42,MATCH(工作量统计!J445,计分标准!$A$35:$A$42,0),MATCH(工作量统计!K445,计分标准!$B$34:$I$34,0))/100)</f>
        <v/>
      </c>
      <c r="M445" s="2"/>
      <c r="N445" s="2"/>
      <c r="O445" s="17" t="str">
        <f t="shared" si="37"/>
        <v/>
      </c>
      <c r="P445" s="17" t="str">
        <f t="shared" si="38"/>
        <v/>
      </c>
      <c r="Q445" s="59"/>
      <c r="R445" s="59"/>
      <c r="S445" s="72"/>
      <c r="T445" s="59"/>
      <c r="U445" s="59"/>
      <c r="V445" s="17" t="str">
        <f>IF(U445="","",VLOOKUP(U445,计分标准!$A$47:$C$55,3,0))</f>
        <v/>
      </c>
      <c r="W445" s="2"/>
      <c r="X445" s="2"/>
      <c r="Y445" s="72"/>
      <c r="Z445" s="2"/>
      <c r="AA445" s="2"/>
      <c r="AB445" s="2"/>
      <c r="AC445" s="78"/>
      <c r="AD445" s="78"/>
      <c r="AE445" s="44"/>
      <c r="AF445" s="17" t="str">
        <f>IF(OR(Z445="",AA445="",AB445=""),"",VLOOKUP(Z445,计分标准!$A$70:$B$73,2,0)*VLOOKUP(AA445,计分标准!$A$58:$C$61,3,0)*AB445/10)</f>
        <v/>
      </c>
      <c r="AG445" s="17" t="str">
        <f>IF(AC445="",AF445,VLOOKUP(AC445,计分标准!$A$64:$B$67,2,0)*AF445)</f>
        <v/>
      </c>
      <c r="AH445" s="17" t="str">
        <f t="shared" si="39"/>
        <v/>
      </c>
      <c r="AI445" s="2"/>
      <c r="AJ445" s="72"/>
      <c r="AK445" s="72"/>
      <c r="AL445" s="2"/>
      <c r="AM445" s="17" t="str">
        <f t="shared" si="40"/>
        <v/>
      </c>
      <c r="AN445" s="2"/>
      <c r="AO445" s="72"/>
      <c r="AP445" s="2"/>
      <c r="AQ445" s="2"/>
      <c r="AR445" s="17" t="str">
        <f t="shared" si="41"/>
        <v/>
      </c>
      <c r="AS445" s="2"/>
      <c r="AT445" s="72"/>
      <c r="AU445" s="2"/>
      <c r="AV445" s="2"/>
      <c r="AW445" s="2"/>
      <c r="AX445" s="19" t="str">
        <f>IF(OR(AU445="",AV445=""),"",INDEX(计分标准!$C$77:$E$81,MATCH(工作量统计!AU445,计分标准!$A$77:$A$81,0),MATCH(工作量统计!AV445,计分标准!$C$76:$E$76,0)))</f>
        <v/>
      </c>
      <c r="AY445" s="79" t="str">
        <f>IF(AW445="",AX445,AX445*INDEX(计分标准!$C$97:$I$101,MATCH(AU445,计分标准!$A$97:$A$101,0),MATCH(AW445,计分标准!$C$96:$I$96,0)))</f>
        <v/>
      </c>
      <c r="AZ445" s="17" t="str">
        <f t="shared" si="42"/>
        <v/>
      </c>
      <c r="BA445" s="38"/>
    </row>
    <row r="446" spans="1:53" s="4" customFormat="1" ht="21" customHeight="1">
      <c r="A446" s="2"/>
      <c r="B446" s="5"/>
      <c r="C446" s="2"/>
      <c r="D446" s="2"/>
      <c r="E446" s="2"/>
      <c r="F446" s="18" t="str">
        <f>IF(OR(D446="",E446=""),"",VLOOKUP(D446,计分标准!$A$2:$C$10,3,0)*VLOOKUP(E446,计分标准!$A$13:$C$19,3,0))</f>
        <v/>
      </c>
      <c r="G446" s="2"/>
      <c r="H446" s="72"/>
      <c r="I446" s="2"/>
      <c r="J446" s="2"/>
      <c r="K446" s="2"/>
      <c r="L446" s="19" t="str">
        <f>IF(OR(I446="",J446="",K446=""),"",VLOOKUP(I446,计分标准!$A$23:$C$31,3,0)*INDEX(计分标准!$B$35:$I$42,MATCH(工作量统计!J446,计分标准!$A$35:$A$42,0),MATCH(工作量统计!K446,计分标准!$B$34:$I$34,0))/100)</f>
        <v/>
      </c>
      <c r="M446" s="2"/>
      <c r="N446" s="2"/>
      <c r="O446" s="17" t="str">
        <f t="shared" si="37"/>
        <v/>
      </c>
      <c r="P446" s="17" t="str">
        <f t="shared" si="38"/>
        <v/>
      </c>
      <c r="Q446" s="59"/>
      <c r="R446" s="59"/>
      <c r="S446" s="72"/>
      <c r="T446" s="59"/>
      <c r="U446" s="59"/>
      <c r="V446" s="17" t="str">
        <f>IF(U446="","",VLOOKUP(U446,计分标准!$A$47:$C$55,3,0))</f>
        <v/>
      </c>
      <c r="W446" s="2"/>
      <c r="X446" s="2"/>
      <c r="Y446" s="72"/>
      <c r="Z446" s="2"/>
      <c r="AA446" s="2"/>
      <c r="AB446" s="2"/>
      <c r="AC446" s="78"/>
      <c r="AD446" s="78"/>
      <c r="AE446" s="44"/>
      <c r="AF446" s="17" t="str">
        <f>IF(OR(Z446="",AA446="",AB446=""),"",VLOOKUP(Z446,计分标准!$A$70:$B$73,2,0)*VLOOKUP(AA446,计分标准!$A$58:$C$61,3,0)*AB446/10)</f>
        <v/>
      </c>
      <c r="AG446" s="17" t="str">
        <f>IF(AC446="",AF446,VLOOKUP(AC446,计分标准!$A$64:$B$67,2,0)*AF446)</f>
        <v/>
      </c>
      <c r="AH446" s="17" t="str">
        <f t="shared" si="39"/>
        <v/>
      </c>
      <c r="AI446" s="2"/>
      <c r="AJ446" s="72"/>
      <c r="AK446" s="72"/>
      <c r="AL446" s="2"/>
      <c r="AM446" s="17" t="str">
        <f t="shared" si="40"/>
        <v/>
      </c>
      <c r="AN446" s="2"/>
      <c r="AO446" s="72"/>
      <c r="AP446" s="2"/>
      <c r="AQ446" s="2"/>
      <c r="AR446" s="17" t="str">
        <f t="shared" si="41"/>
        <v/>
      </c>
      <c r="AS446" s="2"/>
      <c r="AT446" s="72"/>
      <c r="AU446" s="2"/>
      <c r="AV446" s="2"/>
      <c r="AW446" s="2"/>
      <c r="AX446" s="19" t="str">
        <f>IF(OR(AU446="",AV446=""),"",INDEX(计分标准!$C$77:$E$81,MATCH(工作量统计!AU446,计分标准!$A$77:$A$81,0),MATCH(工作量统计!AV446,计分标准!$C$76:$E$76,0)))</f>
        <v/>
      </c>
      <c r="AY446" s="79" t="str">
        <f>IF(AW446="",AX446,AX446*INDEX(计分标准!$C$97:$I$101,MATCH(AU446,计分标准!$A$97:$A$101,0),MATCH(AW446,计分标准!$C$96:$I$96,0)))</f>
        <v/>
      </c>
      <c r="AZ446" s="17" t="str">
        <f t="shared" si="42"/>
        <v/>
      </c>
      <c r="BA446" s="38"/>
    </row>
    <row r="447" spans="1:53" s="4" customFormat="1" ht="21" customHeight="1">
      <c r="A447" s="2"/>
      <c r="B447" s="5"/>
      <c r="C447" s="2"/>
      <c r="D447" s="2"/>
      <c r="E447" s="2"/>
      <c r="F447" s="18" t="str">
        <f>IF(OR(D447="",E447=""),"",VLOOKUP(D447,计分标准!$A$2:$C$10,3,0)*VLOOKUP(E447,计分标准!$A$13:$C$19,3,0))</f>
        <v/>
      </c>
      <c r="G447" s="2"/>
      <c r="H447" s="72"/>
      <c r="I447" s="2"/>
      <c r="J447" s="2"/>
      <c r="K447" s="2"/>
      <c r="L447" s="19" t="str">
        <f>IF(OR(I447="",J447="",K447=""),"",VLOOKUP(I447,计分标准!$A$23:$C$31,3,0)*INDEX(计分标准!$B$35:$I$42,MATCH(工作量统计!J447,计分标准!$A$35:$A$42,0),MATCH(工作量统计!K447,计分标准!$B$34:$I$34,0))/100)</f>
        <v/>
      </c>
      <c r="M447" s="2"/>
      <c r="N447" s="2"/>
      <c r="O447" s="17" t="str">
        <f t="shared" si="37"/>
        <v/>
      </c>
      <c r="P447" s="17" t="str">
        <f t="shared" si="38"/>
        <v/>
      </c>
      <c r="Q447" s="59"/>
      <c r="R447" s="59"/>
      <c r="S447" s="72"/>
      <c r="T447" s="59"/>
      <c r="U447" s="59"/>
      <c r="V447" s="17" t="str">
        <f>IF(U447="","",VLOOKUP(U447,计分标准!$A$47:$C$55,3,0))</f>
        <v/>
      </c>
      <c r="W447" s="2"/>
      <c r="X447" s="2"/>
      <c r="Y447" s="72"/>
      <c r="Z447" s="2"/>
      <c r="AA447" s="2"/>
      <c r="AB447" s="2"/>
      <c r="AC447" s="78"/>
      <c r="AD447" s="78"/>
      <c r="AE447" s="44"/>
      <c r="AF447" s="17" t="str">
        <f>IF(OR(Z447="",AA447="",AB447=""),"",VLOOKUP(Z447,计分标准!$A$70:$B$73,2,0)*VLOOKUP(AA447,计分标准!$A$58:$C$61,3,0)*AB447/10)</f>
        <v/>
      </c>
      <c r="AG447" s="17" t="str">
        <f>IF(AC447="",AF447,VLOOKUP(AC447,计分标准!$A$64:$B$67,2,0)*AF447)</f>
        <v/>
      </c>
      <c r="AH447" s="17" t="str">
        <f t="shared" si="39"/>
        <v/>
      </c>
      <c r="AI447" s="2"/>
      <c r="AJ447" s="72"/>
      <c r="AK447" s="72"/>
      <c r="AL447" s="2"/>
      <c r="AM447" s="17" t="str">
        <f t="shared" si="40"/>
        <v/>
      </c>
      <c r="AN447" s="2"/>
      <c r="AO447" s="72"/>
      <c r="AP447" s="2"/>
      <c r="AQ447" s="2"/>
      <c r="AR447" s="17" t="str">
        <f t="shared" si="41"/>
        <v/>
      </c>
      <c r="AS447" s="2"/>
      <c r="AT447" s="72"/>
      <c r="AU447" s="2"/>
      <c r="AV447" s="2"/>
      <c r="AW447" s="2"/>
      <c r="AX447" s="19" t="str">
        <f>IF(OR(AU447="",AV447=""),"",INDEX(计分标准!$C$77:$E$81,MATCH(工作量统计!AU447,计分标准!$A$77:$A$81,0),MATCH(工作量统计!AV447,计分标准!$C$76:$E$76,0)))</f>
        <v/>
      </c>
      <c r="AY447" s="79" t="str">
        <f>IF(AW447="",AX447,AX447*INDEX(计分标准!$C$97:$I$101,MATCH(AU447,计分标准!$A$97:$A$101,0),MATCH(AW447,计分标准!$C$96:$I$96,0)))</f>
        <v/>
      </c>
      <c r="AZ447" s="17" t="str">
        <f t="shared" si="42"/>
        <v/>
      </c>
      <c r="BA447" s="38"/>
    </row>
    <row r="448" spans="1:53" s="4" customFormat="1" ht="21" customHeight="1">
      <c r="A448" s="2"/>
      <c r="B448" s="5"/>
      <c r="C448" s="2"/>
      <c r="D448" s="2"/>
      <c r="E448" s="2"/>
      <c r="F448" s="18" t="str">
        <f>IF(OR(D448="",E448=""),"",VLOOKUP(D448,计分标准!$A$2:$C$10,3,0)*VLOOKUP(E448,计分标准!$A$13:$C$19,3,0))</f>
        <v/>
      </c>
      <c r="G448" s="2"/>
      <c r="H448" s="72"/>
      <c r="I448" s="2"/>
      <c r="J448" s="2"/>
      <c r="K448" s="2"/>
      <c r="L448" s="19" t="str">
        <f>IF(OR(I448="",J448="",K448=""),"",VLOOKUP(I448,计分标准!$A$23:$C$31,3,0)*INDEX(计分标准!$B$35:$I$42,MATCH(工作量统计!J448,计分标准!$A$35:$A$42,0),MATCH(工作量统计!K448,计分标准!$B$34:$I$34,0))/100)</f>
        <v/>
      </c>
      <c r="M448" s="2"/>
      <c r="N448" s="2"/>
      <c r="O448" s="17" t="str">
        <f t="shared" si="37"/>
        <v/>
      </c>
      <c r="P448" s="17" t="str">
        <f t="shared" si="38"/>
        <v/>
      </c>
      <c r="Q448" s="59"/>
      <c r="R448" s="59"/>
      <c r="S448" s="72"/>
      <c r="T448" s="59"/>
      <c r="U448" s="59"/>
      <c r="V448" s="17" t="str">
        <f>IF(U448="","",VLOOKUP(U448,计分标准!$A$47:$C$55,3,0))</f>
        <v/>
      </c>
      <c r="W448" s="2"/>
      <c r="X448" s="2"/>
      <c r="Y448" s="72"/>
      <c r="Z448" s="2"/>
      <c r="AA448" s="2"/>
      <c r="AB448" s="2"/>
      <c r="AC448" s="78"/>
      <c r="AD448" s="78"/>
      <c r="AE448" s="44"/>
      <c r="AF448" s="17" t="str">
        <f>IF(OR(Z448="",AA448="",AB448=""),"",VLOOKUP(Z448,计分标准!$A$70:$B$73,2,0)*VLOOKUP(AA448,计分标准!$A$58:$C$61,3,0)*AB448/10)</f>
        <v/>
      </c>
      <c r="AG448" s="17" t="str">
        <f>IF(AC448="",AF448,VLOOKUP(AC448,计分标准!$A$64:$B$67,2,0)*AF448)</f>
        <v/>
      </c>
      <c r="AH448" s="17" t="str">
        <f t="shared" si="39"/>
        <v/>
      </c>
      <c r="AI448" s="2"/>
      <c r="AJ448" s="72"/>
      <c r="AK448" s="72"/>
      <c r="AL448" s="2"/>
      <c r="AM448" s="17" t="str">
        <f t="shared" si="40"/>
        <v/>
      </c>
      <c r="AN448" s="2"/>
      <c r="AO448" s="72"/>
      <c r="AP448" s="2"/>
      <c r="AQ448" s="2"/>
      <c r="AR448" s="17" t="str">
        <f t="shared" si="41"/>
        <v/>
      </c>
      <c r="AS448" s="2"/>
      <c r="AT448" s="72"/>
      <c r="AU448" s="2"/>
      <c r="AV448" s="2"/>
      <c r="AW448" s="2"/>
      <c r="AX448" s="19" t="str">
        <f>IF(OR(AU448="",AV448=""),"",INDEX(计分标准!$C$77:$E$81,MATCH(工作量统计!AU448,计分标准!$A$77:$A$81,0),MATCH(工作量统计!AV448,计分标准!$C$76:$E$76,0)))</f>
        <v/>
      </c>
      <c r="AY448" s="79" t="str">
        <f>IF(AW448="",AX448,AX448*INDEX(计分标准!$C$97:$I$101,MATCH(AU448,计分标准!$A$97:$A$101,0),MATCH(AW448,计分标准!$C$96:$I$96,0)))</f>
        <v/>
      </c>
      <c r="AZ448" s="17" t="str">
        <f t="shared" si="42"/>
        <v/>
      </c>
      <c r="BA448" s="38"/>
    </row>
    <row r="449" spans="1:53" s="4" customFormat="1" ht="21" customHeight="1">
      <c r="A449" s="2"/>
      <c r="B449" s="5"/>
      <c r="C449" s="2"/>
      <c r="D449" s="2"/>
      <c r="E449" s="2"/>
      <c r="F449" s="18" t="str">
        <f>IF(OR(D449="",E449=""),"",VLOOKUP(D449,计分标准!$A$2:$C$10,3,0)*VLOOKUP(E449,计分标准!$A$13:$C$19,3,0))</f>
        <v/>
      </c>
      <c r="G449" s="2"/>
      <c r="H449" s="72"/>
      <c r="I449" s="2"/>
      <c r="J449" s="2"/>
      <c r="K449" s="2"/>
      <c r="L449" s="19" t="str">
        <f>IF(OR(I449="",J449="",K449=""),"",VLOOKUP(I449,计分标准!$A$23:$C$31,3,0)*INDEX(计分标准!$B$35:$I$42,MATCH(工作量统计!J449,计分标准!$A$35:$A$42,0),MATCH(工作量统计!K449,计分标准!$B$34:$I$34,0))/100)</f>
        <v/>
      </c>
      <c r="M449" s="2"/>
      <c r="N449" s="2"/>
      <c r="O449" s="17" t="str">
        <f t="shared" si="37"/>
        <v/>
      </c>
      <c r="P449" s="17" t="str">
        <f t="shared" si="38"/>
        <v/>
      </c>
      <c r="Q449" s="59"/>
      <c r="R449" s="59"/>
      <c r="S449" s="72"/>
      <c r="T449" s="59"/>
      <c r="U449" s="59"/>
      <c r="V449" s="17" t="str">
        <f>IF(U449="","",VLOOKUP(U449,计分标准!$A$47:$C$55,3,0))</f>
        <v/>
      </c>
      <c r="W449" s="2"/>
      <c r="X449" s="2"/>
      <c r="Y449" s="72"/>
      <c r="Z449" s="2"/>
      <c r="AA449" s="2"/>
      <c r="AB449" s="2"/>
      <c r="AC449" s="78"/>
      <c r="AD449" s="78"/>
      <c r="AE449" s="44"/>
      <c r="AF449" s="17" t="str">
        <f>IF(OR(Z449="",AA449="",AB449=""),"",VLOOKUP(Z449,计分标准!$A$70:$B$73,2,0)*VLOOKUP(AA449,计分标准!$A$58:$C$61,3,0)*AB449/10)</f>
        <v/>
      </c>
      <c r="AG449" s="17" t="str">
        <f>IF(AC449="",AF449,VLOOKUP(AC449,计分标准!$A$64:$B$67,2,0)*AF449)</f>
        <v/>
      </c>
      <c r="AH449" s="17" t="str">
        <f t="shared" si="39"/>
        <v/>
      </c>
      <c r="AI449" s="2"/>
      <c r="AJ449" s="72"/>
      <c r="AK449" s="72"/>
      <c r="AL449" s="2"/>
      <c r="AM449" s="17" t="str">
        <f t="shared" si="40"/>
        <v/>
      </c>
      <c r="AN449" s="2"/>
      <c r="AO449" s="72"/>
      <c r="AP449" s="2"/>
      <c r="AQ449" s="2"/>
      <c r="AR449" s="17" t="str">
        <f t="shared" si="41"/>
        <v/>
      </c>
      <c r="AS449" s="2"/>
      <c r="AT449" s="72"/>
      <c r="AU449" s="2"/>
      <c r="AV449" s="2"/>
      <c r="AW449" s="2"/>
      <c r="AX449" s="19" t="str">
        <f>IF(OR(AU449="",AV449=""),"",INDEX(计分标准!$C$77:$E$81,MATCH(工作量统计!AU449,计分标准!$A$77:$A$81,0),MATCH(工作量统计!AV449,计分标准!$C$76:$E$76,0)))</f>
        <v/>
      </c>
      <c r="AY449" s="79" t="str">
        <f>IF(AW449="",AX449,AX449*INDEX(计分标准!$C$97:$I$101,MATCH(AU449,计分标准!$A$97:$A$101,0),MATCH(AW449,计分标准!$C$96:$I$96,0)))</f>
        <v/>
      </c>
      <c r="AZ449" s="17" t="str">
        <f t="shared" si="42"/>
        <v/>
      </c>
      <c r="BA449" s="38"/>
    </row>
    <row r="450" spans="1:53" s="4" customFormat="1" ht="21" customHeight="1">
      <c r="A450" s="2"/>
      <c r="B450" s="5"/>
      <c r="C450" s="2"/>
      <c r="D450" s="2"/>
      <c r="E450" s="2"/>
      <c r="F450" s="18" t="str">
        <f>IF(OR(D450="",E450=""),"",VLOOKUP(D450,计分标准!$A$2:$C$10,3,0)*VLOOKUP(E450,计分标准!$A$13:$C$19,3,0))</f>
        <v/>
      </c>
      <c r="G450" s="2"/>
      <c r="H450" s="72"/>
      <c r="I450" s="2"/>
      <c r="J450" s="2"/>
      <c r="K450" s="2"/>
      <c r="L450" s="19" t="str">
        <f>IF(OR(I450="",J450="",K450=""),"",VLOOKUP(I450,计分标准!$A$23:$C$31,3,0)*INDEX(计分标准!$B$35:$I$42,MATCH(工作量统计!J450,计分标准!$A$35:$A$42,0),MATCH(工作量统计!K450,计分标准!$B$34:$I$34,0))/100)</f>
        <v/>
      </c>
      <c r="M450" s="2"/>
      <c r="N450" s="2"/>
      <c r="O450" s="17" t="str">
        <f t="shared" si="37"/>
        <v/>
      </c>
      <c r="P450" s="17" t="str">
        <f t="shared" si="38"/>
        <v/>
      </c>
      <c r="Q450" s="59"/>
      <c r="R450" s="59"/>
      <c r="S450" s="72"/>
      <c r="T450" s="59"/>
      <c r="U450" s="59"/>
      <c r="V450" s="17" t="str">
        <f>IF(U450="","",VLOOKUP(U450,计分标准!$A$47:$C$55,3,0))</f>
        <v/>
      </c>
      <c r="W450" s="2"/>
      <c r="X450" s="2"/>
      <c r="Y450" s="72"/>
      <c r="Z450" s="2"/>
      <c r="AA450" s="2"/>
      <c r="AB450" s="2"/>
      <c r="AC450" s="78"/>
      <c r="AD450" s="78"/>
      <c r="AE450" s="44"/>
      <c r="AF450" s="17" t="str">
        <f>IF(OR(Z450="",AA450="",AB450=""),"",VLOOKUP(Z450,计分标准!$A$70:$B$73,2,0)*VLOOKUP(AA450,计分标准!$A$58:$C$61,3,0)*AB450/10)</f>
        <v/>
      </c>
      <c r="AG450" s="17" t="str">
        <f>IF(AC450="",AF450,VLOOKUP(AC450,计分标准!$A$64:$B$67,2,0)*AF450)</f>
        <v/>
      </c>
      <c r="AH450" s="17" t="str">
        <f t="shared" si="39"/>
        <v/>
      </c>
      <c r="AI450" s="2"/>
      <c r="AJ450" s="72"/>
      <c r="AK450" s="72"/>
      <c r="AL450" s="2"/>
      <c r="AM450" s="17" t="str">
        <f t="shared" si="40"/>
        <v/>
      </c>
      <c r="AN450" s="2"/>
      <c r="AO450" s="72"/>
      <c r="AP450" s="2"/>
      <c r="AQ450" s="2"/>
      <c r="AR450" s="17" t="str">
        <f t="shared" si="41"/>
        <v/>
      </c>
      <c r="AS450" s="2"/>
      <c r="AT450" s="72"/>
      <c r="AU450" s="2"/>
      <c r="AV450" s="2"/>
      <c r="AW450" s="2"/>
      <c r="AX450" s="19" t="str">
        <f>IF(OR(AU450="",AV450=""),"",INDEX(计分标准!$C$77:$E$81,MATCH(工作量统计!AU450,计分标准!$A$77:$A$81,0),MATCH(工作量统计!AV450,计分标准!$C$76:$E$76,0)))</f>
        <v/>
      </c>
      <c r="AY450" s="79" t="str">
        <f>IF(AW450="",AX450,AX450*INDEX(计分标准!$C$97:$I$101,MATCH(AU450,计分标准!$A$97:$A$101,0),MATCH(AW450,计分标准!$C$96:$I$96,0)))</f>
        <v/>
      </c>
      <c r="AZ450" s="17" t="str">
        <f t="shared" si="42"/>
        <v/>
      </c>
      <c r="BA450" s="38"/>
    </row>
    <row r="451" spans="1:53" s="4" customFormat="1" ht="21" customHeight="1">
      <c r="A451" s="2"/>
      <c r="B451" s="5"/>
      <c r="C451" s="2"/>
      <c r="D451" s="2"/>
      <c r="E451" s="2"/>
      <c r="F451" s="18" t="str">
        <f>IF(OR(D451="",E451=""),"",VLOOKUP(D451,计分标准!$A$2:$C$10,3,0)*VLOOKUP(E451,计分标准!$A$13:$C$19,3,0))</f>
        <v/>
      </c>
      <c r="G451" s="2"/>
      <c r="H451" s="72"/>
      <c r="I451" s="2"/>
      <c r="J451" s="2"/>
      <c r="K451" s="2"/>
      <c r="L451" s="19" t="str">
        <f>IF(OR(I451="",J451="",K451=""),"",VLOOKUP(I451,计分标准!$A$23:$C$31,3,0)*INDEX(计分标准!$B$35:$I$42,MATCH(工作量统计!J451,计分标准!$A$35:$A$42,0),MATCH(工作量统计!K451,计分标准!$B$34:$I$34,0))/100)</f>
        <v/>
      </c>
      <c r="M451" s="2"/>
      <c r="N451" s="2"/>
      <c r="O451" s="17" t="str">
        <f t="shared" si="37"/>
        <v/>
      </c>
      <c r="P451" s="17" t="str">
        <f t="shared" si="38"/>
        <v/>
      </c>
      <c r="Q451" s="59"/>
      <c r="R451" s="59"/>
      <c r="S451" s="72"/>
      <c r="T451" s="59"/>
      <c r="U451" s="59"/>
      <c r="V451" s="17" t="str">
        <f>IF(U451="","",VLOOKUP(U451,计分标准!$A$47:$C$55,3,0))</f>
        <v/>
      </c>
      <c r="W451" s="2"/>
      <c r="X451" s="2"/>
      <c r="Y451" s="72"/>
      <c r="Z451" s="2"/>
      <c r="AA451" s="2"/>
      <c r="AB451" s="2"/>
      <c r="AC451" s="78"/>
      <c r="AD451" s="78"/>
      <c r="AE451" s="44"/>
      <c r="AF451" s="17" t="str">
        <f>IF(OR(Z451="",AA451="",AB451=""),"",VLOOKUP(Z451,计分标准!$A$70:$B$73,2,0)*VLOOKUP(AA451,计分标准!$A$58:$C$61,3,0)*AB451/10)</f>
        <v/>
      </c>
      <c r="AG451" s="17" t="str">
        <f>IF(AC451="",AF451,VLOOKUP(AC451,计分标准!$A$64:$B$67,2,0)*AF451)</f>
        <v/>
      </c>
      <c r="AH451" s="17" t="str">
        <f t="shared" si="39"/>
        <v/>
      </c>
      <c r="AI451" s="2"/>
      <c r="AJ451" s="72"/>
      <c r="AK451" s="72"/>
      <c r="AL451" s="2"/>
      <c r="AM451" s="17" t="str">
        <f t="shared" si="40"/>
        <v/>
      </c>
      <c r="AN451" s="2"/>
      <c r="AO451" s="72"/>
      <c r="AP451" s="2"/>
      <c r="AQ451" s="2"/>
      <c r="AR451" s="17" t="str">
        <f t="shared" si="41"/>
        <v/>
      </c>
      <c r="AS451" s="2"/>
      <c r="AT451" s="72"/>
      <c r="AU451" s="2"/>
      <c r="AV451" s="2"/>
      <c r="AW451" s="2"/>
      <c r="AX451" s="19" t="str">
        <f>IF(OR(AU451="",AV451=""),"",INDEX(计分标准!$C$77:$E$81,MATCH(工作量统计!AU451,计分标准!$A$77:$A$81,0),MATCH(工作量统计!AV451,计分标准!$C$76:$E$76,0)))</f>
        <v/>
      </c>
      <c r="AY451" s="79" t="str">
        <f>IF(AW451="",AX451,AX451*INDEX(计分标准!$C$97:$I$101,MATCH(AU451,计分标准!$A$97:$A$101,0),MATCH(AW451,计分标准!$C$96:$I$96,0)))</f>
        <v/>
      </c>
      <c r="AZ451" s="17" t="str">
        <f t="shared" si="42"/>
        <v/>
      </c>
      <c r="BA451" s="38"/>
    </row>
    <row r="452" spans="1:53" s="4" customFormat="1" ht="21" customHeight="1">
      <c r="A452" s="2"/>
      <c r="B452" s="5"/>
      <c r="C452" s="2"/>
      <c r="D452" s="2"/>
      <c r="E452" s="2"/>
      <c r="F452" s="18" t="str">
        <f>IF(OR(D452="",E452=""),"",VLOOKUP(D452,计分标准!$A$2:$C$10,3,0)*VLOOKUP(E452,计分标准!$A$13:$C$19,3,0))</f>
        <v/>
      </c>
      <c r="G452" s="2"/>
      <c r="H452" s="72"/>
      <c r="I452" s="2"/>
      <c r="J452" s="2"/>
      <c r="K452" s="2"/>
      <c r="L452" s="19" t="str">
        <f>IF(OR(I452="",J452="",K452=""),"",VLOOKUP(I452,计分标准!$A$23:$C$31,3,0)*INDEX(计分标准!$B$35:$I$42,MATCH(工作量统计!J452,计分标准!$A$35:$A$42,0),MATCH(工作量统计!K452,计分标准!$B$34:$I$34,0))/100)</f>
        <v/>
      </c>
      <c r="M452" s="2"/>
      <c r="N452" s="2"/>
      <c r="O452" s="17" t="str">
        <f t="shared" si="37"/>
        <v/>
      </c>
      <c r="P452" s="17" t="str">
        <f t="shared" si="38"/>
        <v/>
      </c>
      <c r="Q452" s="59"/>
      <c r="R452" s="59"/>
      <c r="S452" s="72"/>
      <c r="T452" s="59"/>
      <c r="U452" s="59"/>
      <c r="V452" s="17" t="str">
        <f>IF(U452="","",VLOOKUP(U452,计分标准!$A$47:$C$55,3,0))</f>
        <v/>
      </c>
      <c r="W452" s="2"/>
      <c r="X452" s="2"/>
      <c r="Y452" s="72"/>
      <c r="Z452" s="2"/>
      <c r="AA452" s="2"/>
      <c r="AB452" s="2"/>
      <c r="AC452" s="78"/>
      <c r="AD452" s="78"/>
      <c r="AE452" s="44"/>
      <c r="AF452" s="17" t="str">
        <f>IF(OR(Z452="",AA452="",AB452=""),"",VLOOKUP(Z452,计分标准!$A$70:$B$73,2,0)*VLOOKUP(AA452,计分标准!$A$58:$C$61,3,0)*AB452/10)</f>
        <v/>
      </c>
      <c r="AG452" s="17" t="str">
        <f>IF(AC452="",AF452,VLOOKUP(AC452,计分标准!$A$64:$B$67,2,0)*AF452)</f>
        <v/>
      </c>
      <c r="AH452" s="17" t="str">
        <f t="shared" si="39"/>
        <v/>
      </c>
      <c r="AI452" s="2"/>
      <c r="AJ452" s="72"/>
      <c r="AK452" s="72"/>
      <c r="AL452" s="2"/>
      <c r="AM452" s="17" t="str">
        <f t="shared" si="40"/>
        <v/>
      </c>
      <c r="AN452" s="2"/>
      <c r="AO452" s="72"/>
      <c r="AP452" s="2"/>
      <c r="AQ452" s="2"/>
      <c r="AR452" s="17" t="str">
        <f t="shared" si="41"/>
        <v/>
      </c>
      <c r="AS452" s="2"/>
      <c r="AT452" s="72"/>
      <c r="AU452" s="2"/>
      <c r="AV452" s="2"/>
      <c r="AW452" s="2"/>
      <c r="AX452" s="19" t="str">
        <f>IF(OR(AU452="",AV452=""),"",INDEX(计分标准!$C$77:$E$81,MATCH(工作量统计!AU452,计分标准!$A$77:$A$81,0),MATCH(工作量统计!AV452,计分标准!$C$76:$E$76,0)))</f>
        <v/>
      </c>
      <c r="AY452" s="79" t="str">
        <f>IF(AW452="",AX452,AX452*INDEX(计分标准!$C$97:$I$101,MATCH(AU452,计分标准!$A$97:$A$101,0),MATCH(AW452,计分标准!$C$96:$I$96,0)))</f>
        <v/>
      </c>
      <c r="AZ452" s="17" t="str">
        <f t="shared" si="42"/>
        <v/>
      </c>
      <c r="BA452" s="38"/>
    </row>
    <row r="453" spans="1:53" s="4" customFormat="1" ht="21" customHeight="1">
      <c r="A453" s="2"/>
      <c r="B453" s="5"/>
      <c r="C453" s="2"/>
      <c r="D453" s="2"/>
      <c r="E453" s="2"/>
      <c r="F453" s="18" t="str">
        <f>IF(OR(D453="",E453=""),"",VLOOKUP(D453,计分标准!$A$2:$C$10,3,0)*VLOOKUP(E453,计分标准!$A$13:$C$19,3,0))</f>
        <v/>
      </c>
      <c r="G453" s="2"/>
      <c r="H453" s="72"/>
      <c r="I453" s="2"/>
      <c r="J453" s="2"/>
      <c r="K453" s="2"/>
      <c r="L453" s="19" t="str">
        <f>IF(OR(I453="",J453="",K453=""),"",VLOOKUP(I453,计分标准!$A$23:$C$31,3,0)*INDEX(计分标准!$B$35:$I$42,MATCH(工作量统计!J453,计分标准!$A$35:$A$42,0),MATCH(工作量统计!K453,计分标准!$B$34:$I$34,0))/100)</f>
        <v/>
      </c>
      <c r="M453" s="2"/>
      <c r="N453" s="2"/>
      <c r="O453" s="17" t="str">
        <f t="shared" si="37"/>
        <v/>
      </c>
      <c r="P453" s="17" t="str">
        <f t="shared" si="38"/>
        <v/>
      </c>
      <c r="Q453" s="59"/>
      <c r="R453" s="59"/>
      <c r="S453" s="72"/>
      <c r="T453" s="59"/>
      <c r="U453" s="59"/>
      <c r="V453" s="17" t="str">
        <f>IF(U453="","",VLOOKUP(U453,计分标准!$A$47:$C$55,3,0))</f>
        <v/>
      </c>
      <c r="W453" s="2"/>
      <c r="X453" s="2"/>
      <c r="Y453" s="72"/>
      <c r="Z453" s="2"/>
      <c r="AA453" s="2"/>
      <c r="AB453" s="2"/>
      <c r="AC453" s="78"/>
      <c r="AD453" s="78"/>
      <c r="AE453" s="44"/>
      <c r="AF453" s="17" t="str">
        <f>IF(OR(Z453="",AA453="",AB453=""),"",VLOOKUP(Z453,计分标准!$A$70:$B$73,2,0)*VLOOKUP(AA453,计分标准!$A$58:$C$61,3,0)*AB453/10)</f>
        <v/>
      </c>
      <c r="AG453" s="17" t="str">
        <f>IF(AC453="",AF453,VLOOKUP(AC453,计分标准!$A$64:$B$67,2,0)*AF453)</f>
        <v/>
      </c>
      <c r="AH453" s="17" t="str">
        <f t="shared" si="39"/>
        <v/>
      </c>
      <c r="AI453" s="2"/>
      <c r="AJ453" s="72"/>
      <c r="AK453" s="72"/>
      <c r="AL453" s="2"/>
      <c r="AM453" s="17" t="str">
        <f t="shared" si="40"/>
        <v/>
      </c>
      <c r="AN453" s="2"/>
      <c r="AO453" s="72"/>
      <c r="AP453" s="2"/>
      <c r="AQ453" s="2"/>
      <c r="AR453" s="17" t="str">
        <f t="shared" si="41"/>
        <v/>
      </c>
      <c r="AS453" s="2"/>
      <c r="AT453" s="72"/>
      <c r="AU453" s="2"/>
      <c r="AV453" s="2"/>
      <c r="AW453" s="2"/>
      <c r="AX453" s="19" t="str">
        <f>IF(OR(AU453="",AV453=""),"",INDEX(计分标准!$C$77:$E$81,MATCH(工作量统计!AU453,计分标准!$A$77:$A$81,0),MATCH(工作量统计!AV453,计分标准!$C$76:$E$76,0)))</f>
        <v/>
      </c>
      <c r="AY453" s="79" t="str">
        <f>IF(AW453="",AX453,AX453*INDEX(计分标准!$C$97:$I$101,MATCH(AU453,计分标准!$A$97:$A$101,0),MATCH(AW453,计分标准!$C$96:$I$96,0)))</f>
        <v/>
      </c>
      <c r="AZ453" s="17" t="str">
        <f t="shared" si="42"/>
        <v/>
      </c>
      <c r="BA453" s="38"/>
    </row>
    <row r="454" spans="1:53" s="4" customFormat="1" ht="21" customHeight="1">
      <c r="A454" s="2"/>
      <c r="B454" s="5"/>
      <c r="C454" s="2"/>
      <c r="D454" s="2"/>
      <c r="E454" s="2"/>
      <c r="F454" s="18" t="str">
        <f>IF(OR(D454="",E454=""),"",VLOOKUP(D454,计分标准!$A$2:$C$10,3,0)*VLOOKUP(E454,计分标准!$A$13:$C$19,3,0))</f>
        <v/>
      </c>
      <c r="G454" s="2"/>
      <c r="H454" s="72"/>
      <c r="I454" s="2"/>
      <c r="J454" s="2"/>
      <c r="K454" s="2"/>
      <c r="L454" s="19" t="str">
        <f>IF(OR(I454="",J454="",K454=""),"",VLOOKUP(I454,计分标准!$A$23:$C$31,3,0)*INDEX(计分标准!$B$35:$I$42,MATCH(工作量统计!J454,计分标准!$A$35:$A$42,0),MATCH(工作量统计!K454,计分标准!$B$34:$I$34,0))/100)</f>
        <v/>
      </c>
      <c r="M454" s="2"/>
      <c r="N454" s="2"/>
      <c r="O454" s="17" t="str">
        <f t="shared" si="37"/>
        <v/>
      </c>
      <c r="P454" s="17" t="str">
        <f t="shared" si="38"/>
        <v/>
      </c>
      <c r="Q454" s="59"/>
      <c r="R454" s="59"/>
      <c r="S454" s="72"/>
      <c r="T454" s="59"/>
      <c r="U454" s="59"/>
      <c r="V454" s="17" t="str">
        <f>IF(U454="","",VLOOKUP(U454,计分标准!$A$47:$C$55,3,0))</f>
        <v/>
      </c>
      <c r="W454" s="2"/>
      <c r="X454" s="2"/>
      <c r="Y454" s="72"/>
      <c r="Z454" s="2"/>
      <c r="AA454" s="2"/>
      <c r="AB454" s="2"/>
      <c r="AC454" s="78"/>
      <c r="AD454" s="78"/>
      <c r="AE454" s="44"/>
      <c r="AF454" s="17" t="str">
        <f>IF(OR(Z454="",AA454="",AB454=""),"",VLOOKUP(Z454,计分标准!$A$70:$B$73,2,0)*VLOOKUP(AA454,计分标准!$A$58:$C$61,3,0)*AB454/10)</f>
        <v/>
      </c>
      <c r="AG454" s="17" t="str">
        <f>IF(AC454="",AF454,VLOOKUP(AC454,计分标准!$A$64:$B$67,2,0)*AF454)</f>
        <v/>
      </c>
      <c r="AH454" s="17" t="str">
        <f t="shared" si="39"/>
        <v/>
      </c>
      <c r="AI454" s="2"/>
      <c r="AJ454" s="72"/>
      <c r="AK454" s="72"/>
      <c r="AL454" s="2"/>
      <c r="AM454" s="17" t="str">
        <f t="shared" si="40"/>
        <v/>
      </c>
      <c r="AN454" s="2"/>
      <c r="AO454" s="72"/>
      <c r="AP454" s="2"/>
      <c r="AQ454" s="2"/>
      <c r="AR454" s="17" t="str">
        <f t="shared" si="41"/>
        <v/>
      </c>
      <c r="AS454" s="2"/>
      <c r="AT454" s="72"/>
      <c r="AU454" s="2"/>
      <c r="AV454" s="2"/>
      <c r="AW454" s="2"/>
      <c r="AX454" s="19" t="str">
        <f>IF(OR(AU454="",AV454=""),"",INDEX(计分标准!$C$77:$E$81,MATCH(工作量统计!AU454,计分标准!$A$77:$A$81,0),MATCH(工作量统计!AV454,计分标准!$C$76:$E$76,0)))</f>
        <v/>
      </c>
      <c r="AY454" s="79" t="str">
        <f>IF(AW454="",AX454,AX454*INDEX(计分标准!$C$97:$I$101,MATCH(AU454,计分标准!$A$97:$A$101,0),MATCH(AW454,计分标准!$C$96:$I$96,0)))</f>
        <v/>
      </c>
      <c r="AZ454" s="17" t="str">
        <f t="shared" si="42"/>
        <v/>
      </c>
      <c r="BA454" s="38"/>
    </row>
    <row r="455" spans="1:53" s="4" customFormat="1" ht="21" customHeight="1">
      <c r="A455" s="2"/>
      <c r="B455" s="5"/>
      <c r="C455" s="2"/>
      <c r="D455" s="2"/>
      <c r="E455" s="2"/>
      <c r="F455" s="18" t="str">
        <f>IF(OR(D455="",E455=""),"",VLOOKUP(D455,计分标准!$A$2:$C$10,3,0)*VLOOKUP(E455,计分标准!$A$13:$C$19,3,0))</f>
        <v/>
      </c>
      <c r="G455" s="2"/>
      <c r="H455" s="72"/>
      <c r="I455" s="2"/>
      <c r="J455" s="2"/>
      <c r="K455" s="2"/>
      <c r="L455" s="19" t="str">
        <f>IF(OR(I455="",J455="",K455=""),"",VLOOKUP(I455,计分标准!$A$23:$C$31,3,0)*INDEX(计分标准!$B$35:$I$42,MATCH(工作量统计!J455,计分标准!$A$35:$A$42,0),MATCH(工作量统计!K455,计分标准!$B$34:$I$34,0))/100)</f>
        <v/>
      </c>
      <c r="M455" s="2"/>
      <c r="N455" s="2"/>
      <c r="O455" s="17" t="str">
        <f t="shared" ref="O455:O500" si="43">IF(M455="人文社会科学课题",N455,IF(M455="自然科学课题",N455/2,""))</f>
        <v/>
      </c>
      <c r="P455" s="17" t="str">
        <f t="shared" ref="P455:P500" si="44">IF(O455="",L455,IF(AND(O455="",L455=""),"",L455+O455))</f>
        <v/>
      </c>
      <c r="Q455" s="59"/>
      <c r="R455" s="59"/>
      <c r="S455" s="72"/>
      <c r="T455" s="59"/>
      <c r="U455" s="59"/>
      <c r="V455" s="17" t="str">
        <f>IF(U455="","",VLOOKUP(U455,计分标准!$A$47:$C$55,3,0))</f>
        <v/>
      </c>
      <c r="W455" s="2"/>
      <c r="X455" s="2"/>
      <c r="Y455" s="72"/>
      <c r="Z455" s="2"/>
      <c r="AA455" s="2"/>
      <c r="AB455" s="2"/>
      <c r="AC455" s="78"/>
      <c r="AD455" s="78"/>
      <c r="AE455" s="44"/>
      <c r="AF455" s="17" t="str">
        <f>IF(OR(Z455="",AA455="",AB455=""),"",VLOOKUP(Z455,计分标准!$A$70:$B$73,2,0)*VLOOKUP(AA455,计分标准!$A$58:$C$61,3,0)*AB455/10)</f>
        <v/>
      </c>
      <c r="AG455" s="17" t="str">
        <f>IF(AC455="",AF455,VLOOKUP(AC455,计分标准!$A$64:$B$67,2,0)*AF455)</f>
        <v/>
      </c>
      <c r="AH455" s="17" t="str">
        <f t="shared" ref="AH455:AH500" si="45">IF(OR(Z455="",AA455="",AB455=""),"",IF(AD455="BZ1",20+AG455*AE455/AB455,IF(AD455="BZ2",AG455*AE455/AB455,IF(AD455="BZ3",AG455*80%,IF(AD455="BZ4",AG455*20%,AG455)))))</f>
        <v/>
      </c>
      <c r="AI455" s="2"/>
      <c r="AJ455" s="72"/>
      <c r="AK455" s="72"/>
      <c r="AL455" s="2"/>
      <c r="AM455" s="17" t="str">
        <f t="shared" ref="AM455:AM500" si="46">IF(AL455="JD1",120,IF(AL455="JD2",40,IF(AL455="JD3",20,"")))</f>
        <v/>
      </c>
      <c r="AN455" s="2"/>
      <c r="AO455" s="72"/>
      <c r="AP455" s="2"/>
      <c r="AQ455" s="2"/>
      <c r="AR455" s="17" t="str">
        <f t="shared" ref="AR455:AR500" si="47">IF(AP455="JZ1",AQ455*30,IF(AP455="JZ2",AQ455*20,""))</f>
        <v/>
      </c>
      <c r="AS455" s="2"/>
      <c r="AT455" s="72"/>
      <c r="AU455" s="2"/>
      <c r="AV455" s="2"/>
      <c r="AW455" s="2"/>
      <c r="AX455" s="19" t="str">
        <f>IF(OR(AU455="",AV455=""),"",INDEX(计分标准!$C$77:$E$81,MATCH(工作量统计!AU455,计分标准!$A$77:$A$81,0),MATCH(工作量统计!AV455,计分标准!$C$76:$E$76,0)))</f>
        <v/>
      </c>
      <c r="AY455" s="79" t="str">
        <f>IF(AW455="",AX455,AX455*INDEX(计分标准!$C$97:$I$101,MATCH(AU455,计分标准!$A$97:$A$101,0),MATCH(AW455,计分标准!$C$96:$I$96,0)))</f>
        <v/>
      </c>
      <c r="AZ455" s="17" t="str">
        <f t="shared" ref="AZ455:AZ500" si="48">IF(SUM(AR455,AY455,AM455,AH455,V455,P455)=0,"",SUM(AR455,AY455,AM455,AH455,V455,P455))</f>
        <v/>
      </c>
      <c r="BA455" s="38"/>
    </row>
    <row r="456" spans="1:53" s="4" customFormat="1" ht="21" customHeight="1">
      <c r="A456" s="2"/>
      <c r="B456" s="5"/>
      <c r="C456" s="2"/>
      <c r="D456" s="2"/>
      <c r="E456" s="2"/>
      <c r="F456" s="18" t="str">
        <f>IF(OR(D456="",E456=""),"",VLOOKUP(D456,计分标准!$A$2:$C$10,3,0)*VLOOKUP(E456,计分标准!$A$13:$C$19,3,0))</f>
        <v/>
      </c>
      <c r="G456" s="2"/>
      <c r="H456" s="72"/>
      <c r="I456" s="2"/>
      <c r="J456" s="2"/>
      <c r="K456" s="2"/>
      <c r="L456" s="19" t="str">
        <f>IF(OR(I456="",J456="",K456=""),"",VLOOKUP(I456,计分标准!$A$23:$C$31,3,0)*INDEX(计分标准!$B$35:$I$42,MATCH(工作量统计!J456,计分标准!$A$35:$A$42,0),MATCH(工作量统计!K456,计分标准!$B$34:$I$34,0))/100)</f>
        <v/>
      </c>
      <c r="M456" s="2"/>
      <c r="N456" s="2"/>
      <c r="O456" s="17" t="str">
        <f t="shared" si="43"/>
        <v/>
      </c>
      <c r="P456" s="17" t="str">
        <f t="shared" si="44"/>
        <v/>
      </c>
      <c r="Q456" s="59"/>
      <c r="R456" s="59"/>
      <c r="S456" s="72"/>
      <c r="T456" s="59"/>
      <c r="U456" s="59"/>
      <c r="V456" s="17" t="str">
        <f>IF(U456="","",VLOOKUP(U456,计分标准!$A$47:$C$55,3,0))</f>
        <v/>
      </c>
      <c r="W456" s="2"/>
      <c r="X456" s="2"/>
      <c r="Y456" s="72"/>
      <c r="Z456" s="2"/>
      <c r="AA456" s="2"/>
      <c r="AB456" s="2"/>
      <c r="AC456" s="78"/>
      <c r="AD456" s="78"/>
      <c r="AE456" s="44"/>
      <c r="AF456" s="17" t="str">
        <f>IF(OR(Z456="",AA456="",AB456=""),"",VLOOKUP(Z456,计分标准!$A$70:$B$73,2,0)*VLOOKUP(AA456,计分标准!$A$58:$C$61,3,0)*AB456/10)</f>
        <v/>
      </c>
      <c r="AG456" s="17" t="str">
        <f>IF(AC456="",AF456,VLOOKUP(AC456,计分标准!$A$64:$B$67,2,0)*AF456)</f>
        <v/>
      </c>
      <c r="AH456" s="17" t="str">
        <f t="shared" si="45"/>
        <v/>
      </c>
      <c r="AI456" s="2"/>
      <c r="AJ456" s="72"/>
      <c r="AK456" s="72"/>
      <c r="AL456" s="2"/>
      <c r="AM456" s="17" t="str">
        <f t="shared" si="46"/>
        <v/>
      </c>
      <c r="AN456" s="2"/>
      <c r="AO456" s="72"/>
      <c r="AP456" s="2"/>
      <c r="AQ456" s="2"/>
      <c r="AR456" s="17" t="str">
        <f t="shared" si="47"/>
        <v/>
      </c>
      <c r="AS456" s="2"/>
      <c r="AT456" s="72"/>
      <c r="AU456" s="2"/>
      <c r="AV456" s="2"/>
      <c r="AW456" s="2"/>
      <c r="AX456" s="19" t="str">
        <f>IF(OR(AU456="",AV456=""),"",INDEX(计分标准!$C$77:$E$81,MATCH(工作量统计!AU456,计分标准!$A$77:$A$81,0),MATCH(工作量统计!AV456,计分标准!$C$76:$E$76,0)))</f>
        <v/>
      </c>
      <c r="AY456" s="79" t="str">
        <f>IF(AW456="",AX456,AX456*INDEX(计分标准!$C$97:$I$101,MATCH(AU456,计分标准!$A$97:$A$101,0),MATCH(AW456,计分标准!$C$96:$I$96,0)))</f>
        <v/>
      </c>
      <c r="AZ456" s="17" t="str">
        <f t="shared" si="48"/>
        <v/>
      </c>
      <c r="BA456" s="38"/>
    </row>
    <row r="457" spans="1:53" s="4" customFormat="1" ht="21" customHeight="1">
      <c r="A457" s="2"/>
      <c r="B457" s="5"/>
      <c r="C457" s="2"/>
      <c r="D457" s="2"/>
      <c r="E457" s="2"/>
      <c r="F457" s="18" t="str">
        <f>IF(OR(D457="",E457=""),"",VLOOKUP(D457,计分标准!$A$2:$C$10,3,0)*VLOOKUP(E457,计分标准!$A$13:$C$19,3,0))</f>
        <v/>
      </c>
      <c r="G457" s="2"/>
      <c r="H457" s="72"/>
      <c r="I457" s="2"/>
      <c r="J457" s="2"/>
      <c r="K457" s="2"/>
      <c r="L457" s="19" t="str">
        <f>IF(OR(I457="",J457="",K457=""),"",VLOOKUP(I457,计分标准!$A$23:$C$31,3,0)*INDEX(计分标准!$B$35:$I$42,MATCH(工作量统计!J457,计分标准!$A$35:$A$42,0),MATCH(工作量统计!K457,计分标准!$B$34:$I$34,0))/100)</f>
        <v/>
      </c>
      <c r="M457" s="2"/>
      <c r="N457" s="2"/>
      <c r="O457" s="17" t="str">
        <f t="shared" si="43"/>
        <v/>
      </c>
      <c r="P457" s="17" t="str">
        <f t="shared" si="44"/>
        <v/>
      </c>
      <c r="Q457" s="59"/>
      <c r="R457" s="59"/>
      <c r="S457" s="72"/>
      <c r="T457" s="59"/>
      <c r="U457" s="59"/>
      <c r="V457" s="17" t="str">
        <f>IF(U457="","",VLOOKUP(U457,计分标准!$A$47:$C$55,3,0))</f>
        <v/>
      </c>
      <c r="W457" s="2"/>
      <c r="X457" s="2"/>
      <c r="Y457" s="72"/>
      <c r="Z457" s="2"/>
      <c r="AA457" s="2"/>
      <c r="AB457" s="2"/>
      <c r="AC457" s="78"/>
      <c r="AD457" s="78"/>
      <c r="AE457" s="44"/>
      <c r="AF457" s="17" t="str">
        <f>IF(OR(Z457="",AA457="",AB457=""),"",VLOOKUP(Z457,计分标准!$A$70:$B$73,2,0)*VLOOKUP(AA457,计分标准!$A$58:$C$61,3,0)*AB457/10)</f>
        <v/>
      </c>
      <c r="AG457" s="17" t="str">
        <f>IF(AC457="",AF457,VLOOKUP(AC457,计分标准!$A$64:$B$67,2,0)*AF457)</f>
        <v/>
      </c>
      <c r="AH457" s="17" t="str">
        <f t="shared" si="45"/>
        <v/>
      </c>
      <c r="AI457" s="2"/>
      <c r="AJ457" s="72"/>
      <c r="AK457" s="72"/>
      <c r="AL457" s="2"/>
      <c r="AM457" s="17" t="str">
        <f t="shared" si="46"/>
        <v/>
      </c>
      <c r="AN457" s="2"/>
      <c r="AO457" s="72"/>
      <c r="AP457" s="2"/>
      <c r="AQ457" s="2"/>
      <c r="AR457" s="17" t="str">
        <f t="shared" si="47"/>
        <v/>
      </c>
      <c r="AS457" s="2"/>
      <c r="AT457" s="72"/>
      <c r="AU457" s="2"/>
      <c r="AV457" s="2"/>
      <c r="AW457" s="2"/>
      <c r="AX457" s="19" t="str">
        <f>IF(OR(AU457="",AV457=""),"",INDEX(计分标准!$C$77:$E$81,MATCH(工作量统计!AU457,计分标准!$A$77:$A$81,0),MATCH(工作量统计!AV457,计分标准!$C$76:$E$76,0)))</f>
        <v/>
      </c>
      <c r="AY457" s="79" t="str">
        <f>IF(AW457="",AX457,AX457*INDEX(计分标准!$C$97:$I$101,MATCH(AU457,计分标准!$A$97:$A$101,0),MATCH(AW457,计分标准!$C$96:$I$96,0)))</f>
        <v/>
      </c>
      <c r="AZ457" s="17" t="str">
        <f t="shared" si="48"/>
        <v/>
      </c>
      <c r="BA457" s="38"/>
    </row>
    <row r="458" spans="1:53" s="4" customFormat="1" ht="21" customHeight="1">
      <c r="A458" s="2"/>
      <c r="B458" s="5"/>
      <c r="C458" s="2"/>
      <c r="D458" s="2"/>
      <c r="E458" s="2"/>
      <c r="F458" s="18" t="str">
        <f>IF(OR(D458="",E458=""),"",VLOOKUP(D458,计分标准!$A$2:$C$10,3,0)*VLOOKUP(E458,计分标准!$A$13:$C$19,3,0))</f>
        <v/>
      </c>
      <c r="G458" s="2"/>
      <c r="H458" s="72"/>
      <c r="I458" s="2"/>
      <c r="J458" s="2"/>
      <c r="K458" s="2"/>
      <c r="L458" s="19" t="str">
        <f>IF(OR(I458="",J458="",K458=""),"",VLOOKUP(I458,计分标准!$A$23:$C$31,3,0)*INDEX(计分标准!$B$35:$I$42,MATCH(工作量统计!J458,计分标准!$A$35:$A$42,0),MATCH(工作量统计!K458,计分标准!$B$34:$I$34,0))/100)</f>
        <v/>
      </c>
      <c r="M458" s="2"/>
      <c r="N458" s="2"/>
      <c r="O458" s="17" t="str">
        <f t="shared" si="43"/>
        <v/>
      </c>
      <c r="P458" s="17" t="str">
        <f t="shared" si="44"/>
        <v/>
      </c>
      <c r="Q458" s="59"/>
      <c r="R458" s="59"/>
      <c r="S458" s="72"/>
      <c r="T458" s="59"/>
      <c r="U458" s="59"/>
      <c r="V458" s="17" t="str">
        <f>IF(U458="","",VLOOKUP(U458,计分标准!$A$47:$C$55,3,0))</f>
        <v/>
      </c>
      <c r="W458" s="2"/>
      <c r="X458" s="2"/>
      <c r="Y458" s="72"/>
      <c r="Z458" s="2"/>
      <c r="AA458" s="2"/>
      <c r="AB458" s="2"/>
      <c r="AC458" s="78"/>
      <c r="AD458" s="78"/>
      <c r="AE458" s="44"/>
      <c r="AF458" s="17" t="str">
        <f>IF(OR(Z458="",AA458="",AB458=""),"",VLOOKUP(Z458,计分标准!$A$70:$B$73,2,0)*VLOOKUP(AA458,计分标准!$A$58:$C$61,3,0)*AB458/10)</f>
        <v/>
      </c>
      <c r="AG458" s="17" t="str">
        <f>IF(AC458="",AF458,VLOOKUP(AC458,计分标准!$A$64:$B$67,2,0)*AF458)</f>
        <v/>
      </c>
      <c r="AH458" s="17" t="str">
        <f t="shared" si="45"/>
        <v/>
      </c>
      <c r="AI458" s="2"/>
      <c r="AJ458" s="72"/>
      <c r="AK458" s="72"/>
      <c r="AL458" s="2"/>
      <c r="AM458" s="17" t="str">
        <f t="shared" si="46"/>
        <v/>
      </c>
      <c r="AN458" s="2"/>
      <c r="AO458" s="72"/>
      <c r="AP458" s="2"/>
      <c r="AQ458" s="2"/>
      <c r="AR458" s="17" t="str">
        <f t="shared" si="47"/>
        <v/>
      </c>
      <c r="AS458" s="2"/>
      <c r="AT458" s="72"/>
      <c r="AU458" s="2"/>
      <c r="AV458" s="2"/>
      <c r="AW458" s="2"/>
      <c r="AX458" s="19" t="str">
        <f>IF(OR(AU458="",AV458=""),"",INDEX(计分标准!$C$77:$E$81,MATCH(工作量统计!AU458,计分标准!$A$77:$A$81,0),MATCH(工作量统计!AV458,计分标准!$C$76:$E$76,0)))</f>
        <v/>
      </c>
      <c r="AY458" s="79" t="str">
        <f>IF(AW458="",AX458,AX458*INDEX(计分标准!$C$97:$I$101,MATCH(AU458,计分标准!$A$97:$A$101,0),MATCH(AW458,计分标准!$C$96:$I$96,0)))</f>
        <v/>
      </c>
      <c r="AZ458" s="17" t="str">
        <f t="shared" si="48"/>
        <v/>
      </c>
      <c r="BA458" s="38"/>
    </row>
    <row r="459" spans="1:53" s="4" customFormat="1" ht="21" customHeight="1">
      <c r="A459" s="2"/>
      <c r="B459" s="5"/>
      <c r="C459" s="2"/>
      <c r="D459" s="2"/>
      <c r="E459" s="2"/>
      <c r="F459" s="18" t="str">
        <f>IF(OR(D459="",E459=""),"",VLOOKUP(D459,计分标准!$A$2:$C$10,3,0)*VLOOKUP(E459,计分标准!$A$13:$C$19,3,0))</f>
        <v/>
      </c>
      <c r="G459" s="2"/>
      <c r="H459" s="72"/>
      <c r="I459" s="2"/>
      <c r="J459" s="2"/>
      <c r="K459" s="2"/>
      <c r="L459" s="19" t="str">
        <f>IF(OR(I459="",J459="",K459=""),"",VLOOKUP(I459,计分标准!$A$23:$C$31,3,0)*INDEX(计分标准!$B$35:$I$42,MATCH(工作量统计!J459,计分标准!$A$35:$A$42,0),MATCH(工作量统计!K459,计分标准!$B$34:$I$34,0))/100)</f>
        <v/>
      </c>
      <c r="M459" s="2"/>
      <c r="N459" s="2"/>
      <c r="O459" s="17" t="str">
        <f t="shared" si="43"/>
        <v/>
      </c>
      <c r="P459" s="17" t="str">
        <f t="shared" si="44"/>
        <v/>
      </c>
      <c r="Q459" s="59"/>
      <c r="R459" s="59"/>
      <c r="S459" s="72"/>
      <c r="T459" s="59"/>
      <c r="U459" s="59"/>
      <c r="V459" s="17" t="str">
        <f>IF(U459="","",VLOOKUP(U459,计分标准!$A$47:$C$55,3,0))</f>
        <v/>
      </c>
      <c r="W459" s="2"/>
      <c r="X459" s="2"/>
      <c r="Y459" s="72"/>
      <c r="Z459" s="2"/>
      <c r="AA459" s="2"/>
      <c r="AB459" s="2"/>
      <c r="AC459" s="78"/>
      <c r="AD459" s="78"/>
      <c r="AE459" s="44"/>
      <c r="AF459" s="17" t="str">
        <f>IF(OR(Z459="",AA459="",AB459=""),"",VLOOKUP(Z459,计分标准!$A$70:$B$73,2,0)*VLOOKUP(AA459,计分标准!$A$58:$C$61,3,0)*AB459/10)</f>
        <v/>
      </c>
      <c r="AG459" s="17" t="str">
        <f>IF(AC459="",AF459,VLOOKUP(AC459,计分标准!$A$64:$B$67,2,0)*AF459)</f>
        <v/>
      </c>
      <c r="AH459" s="17" t="str">
        <f t="shared" si="45"/>
        <v/>
      </c>
      <c r="AI459" s="2"/>
      <c r="AJ459" s="72"/>
      <c r="AK459" s="72"/>
      <c r="AL459" s="2"/>
      <c r="AM459" s="17" t="str">
        <f t="shared" si="46"/>
        <v/>
      </c>
      <c r="AN459" s="2"/>
      <c r="AO459" s="72"/>
      <c r="AP459" s="2"/>
      <c r="AQ459" s="2"/>
      <c r="AR459" s="17" t="str">
        <f t="shared" si="47"/>
        <v/>
      </c>
      <c r="AS459" s="2"/>
      <c r="AT459" s="72"/>
      <c r="AU459" s="2"/>
      <c r="AV459" s="2"/>
      <c r="AW459" s="2"/>
      <c r="AX459" s="19" t="str">
        <f>IF(OR(AU459="",AV459=""),"",INDEX(计分标准!$C$77:$E$81,MATCH(工作量统计!AU459,计分标准!$A$77:$A$81,0),MATCH(工作量统计!AV459,计分标准!$C$76:$E$76,0)))</f>
        <v/>
      </c>
      <c r="AY459" s="79" t="str">
        <f>IF(AW459="",AX459,AX459*INDEX(计分标准!$C$97:$I$101,MATCH(AU459,计分标准!$A$97:$A$101,0),MATCH(AW459,计分标准!$C$96:$I$96,0)))</f>
        <v/>
      </c>
      <c r="AZ459" s="17" t="str">
        <f t="shared" si="48"/>
        <v/>
      </c>
      <c r="BA459" s="38"/>
    </row>
    <row r="460" spans="1:53" s="4" customFormat="1" ht="21" customHeight="1">
      <c r="A460" s="2"/>
      <c r="B460" s="5"/>
      <c r="C460" s="2"/>
      <c r="D460" s="2"/>
      <c r="E460" s="2"/>
      <c r="F460" s="18" t="str">
        <f>IF(OR(D460="",E460=""),"",VLOOKUP(D460,计分标准!$A$2:$C$10,3,0)*VLOOKUP(E460,计分标准!$A$13:$C$19,3,0))</f>
        <v/>
      </c>
      <c r="G460" s="2"/>
      <c r="H460" s="72"/>
      <c r="I460" s="2"/>
      <c r="J460" s="2"/>
      <c r="K460" s="2"/>
      <c r="L460" s="19" t="str">
        <f>IF(OR(I460="",J460="",K460=""),"",VLOOKUP(I460,计分标准!$A$23:$C$31,3,0)*INDEX(计分标准!$B$35:$I$42,MATCH(工作量统计!J460,计分标准!$A$35:$A$42,0),MATCH(工作量统计!K460,计分标准!$B$34:$I$34,0))/100)</f>
        <v/>
      </c>
      <c r="M460" s="2"/>
      <c r="N460" s="2"/>
      <c r="O460" s="17" t="str">
        <f t="shared" si="43"/>
        <v/>
      </c>
      <c r="P460" s="17" t="str">
        <f t="shared" si="44"/>
        <v/>
      </c>
      <c r="Q460" s="59"/>
      <c r="R460" s="59"/>
      <c r="S460" s="72"/>
      <c r="T460" s="59"/>
      <c r="U460" s="59"/>
      <c r="V460" s="17" t="str">
        <f>IF(U460="","",VLOOKUP(U460,计分标准!$A$47:$C$55,3,0))</f>
        <v/>
      </c>
      <c r="W460" s="2"/>
      <c r="X460" s="2"/>
      <c r="Y460" s="72"/>
      <c r="Z460" s="2"/>
      <c r="AA460" s="2"/>
      <c r="AB460" s="2"/>
      <c r="AC460" s="78"/>
      <c r="AD460" s="78"/>
      <c r="AE460" s="44"/>
      <c r="AF460" s="17" t="str">
        <f>IF(OR(Z460="",AA460="",AB460=""),"",VLOOKUP(Z460,计分标准!$A$70:$B$73,2,0)*VLOOKUP(AA460,计分标准!$A$58:$C$61,3,0)*AB460/10)</f>
        <v/>
      </c>
      <c r="AG460" s="17" t="str">
        <f>IF(AC460="",AF460,VLOOKUP(AC460,计分标准!$A$64:$B$67,2,0)*AF460)</f>
        <v/>
      </c>
      <c r="AH460" s="17" t="str">
        <f t="shared" si="45"/>
        <v/>
      </c>
      <c r="AI460" s="2"/>
      <c r="AJ460" s="72"/>
      <c r="AK460" s="72"/>
      <c r="AL460" s="2"/>
      <c r="AM460" s="17" t="str">
        <f t="shared" si="46"/>
        <v/>
      </c>
      <c r="AN460" s="2"/>
      <c r="AO460" s="72"/>
      <c r="AP460" s="2"/>
      <c r="AQ460" s="2"/>
      <c r="AR460" s="17" t="str">
        <f t="shared" si="47"/>
        <v/>
      </c>
      <c r="AS460" s="2"/>
      <c r="AT460" s="72"/>
      <c r="AU460" s="2"/>
      <c r="AV460" s="2"/>
      <c r="AW460" s="2"/>
      <c r="AX460" s="19" t="str">
        <f>IF(OR(AU460="",AV460=""),"",INDEX(计分标准!$C$77:$E$81,MATCH(工作量统计!AU460,计分标准!$A$77:$A$81,0),MATCH(工作量统计!AV460,计分标准!$C$76:$E$76,0)))</f>
        <v/>
      </c>
      <c r="AY460" s="79" t="str">
        <f>IF(AW460="",AX460,AX460*INDEX(计分标准!$C$97:$I$101,MATCH(AU460,计分标准!$A$97:$A$101,0),MATCH(AW460,计分标准!$C$96:$I$96,0)))</f>
        <v/>
      </c>
      <c r="AZ460" s="17" t="str">
        <f t="shared" si="48"/>
        <v/>
      </c>
      <c r="BA460" s="38"/>
    </row>
    <row r="461" spans="1:53" s="4" customFormat="1" ht="21" customHeight="1">
      <c r="A461" s="2"/>
      <c r="B461" s="5"/>
      <c r="C461" s="2"/>
      <c r="D461" s="2"/>
      <c r="E461" s="2"/>
      <c r="F461" s="18" t="str">
        <f>IF(OR(D461="",E461=""),"",VLOOKUP(D461,计分标准!$A$2:$C$10,3,0)*VLOOKUP(E461,计分标准!$A$13:$C$19,3,0))</f>
        <v/>
      </c>
      <c r="G461" s="2"/>
      <c r="H461" s="72"/>
      <c r="I461" s="2"/>
      <c r="J461" s="2"/>
      <c r="K461" s="2"/>
      <c r="L461" s="19" t="str">
        <f>IF(OR(I461="",J461="",K461=""),"",VLOOKUP(I461,计分标准!$A$23:$C$31,3,0)*INDEX(计分标准!$B$35:$I$42,MATCH(工作量统计!J461,计分标准!$A$35:$A$42,0),MATCH(工作量统计!K461,计分标准!$B$34:$I$34,0))/100)</f>
        <v/>
      </c>
      <c r="M461" s="2"/>
      <c r="N461" s="2"/>
      <c r="O461" s="17" t="str">
        <f t="shared" si="43"/>
        <v/>
      </c>
      <c r="P461" s="17" t="str">
        <f t="shared" si="44"/>
        <v/>
      </c>
      <c r="Q461" s="59"/>
      <c r="R461" s="59"/>
      <c r="S461" s="72"/>
      <c r="T461" s="59"/>
      <c r="U461" s="59"/>
      <c r="V461" s="17" t="str">
        <f>IF(U461="","",VLOOKUP(U461,计分标准!$A$47:$C$55,3,0))</f>
        <v/>
      </c>
      <c r="W461" s="2"/>
      <c r="X461" s="2"/>
      <c r="Y461" s="72"/>
      <c r="Z461" s="2"/>
      <c r="AA461" s="2"/>
      <c r="AB461" s="2"/>
      <c r="AC461" s="78"/>
      <c r="AD461" s="78"/>
      <c r="AE461" s="44"/>
      <c r="AF461" s="17" t="str">
        <f>IF(OR(Z461="",AA461="",AB461=""),"",VLOOKUP(Z461,计分标准!$A$70:$B$73,2,0)*VLOOKUP(AA461,计分标准!$A$58:$C$61,3,0)*AB461/10)</f>
        <v/>
      </c>
      <c r="AG461" s="17" t="str">
        <f>IF(AC461="",AF461,VLOOKUP(AC461,计分标准!$A$64:$B$67,2,0)*AF461)</f>
        <v/>
      </c>
      <c r="AH461" s="17" t="str">
        <f t="shared" si="45"/>
        <v/>
      </c>
      <c r="AI461" s="2"/>
      <c r="AJ461" s="72"/>
      <c r="AK461" s="72"/>
      <c r="AL461" s="2"/>
      <c r="AM461" s="17" t="str">
        <f t="shared" si="46"/>
        <v/>
      </c>
      <c r="AN461" s="2"/>
      <c r="AO461" s="72"/>
      <c r="AP461" s="2"/>
      <c r="AQ461" s="2"/>
      <c r="AR461" s="17" t="str">
        <f t="shared" si="47"/>
        <v/>
      </c>
      <c r="AS461" s="2"/>
      <c r="AT461" s="72"/>
      <c r="AU461" s="2"/>
      <c r="AV461" s="2"/>
      <c r="AW461" s="2"/>
      <c r="AX461" s="19" t="str">
        <f>IF(OR(AU461="",AV461=""),"",INDEX(计分标准!$C$77:$E$81,MATCH(工作量统计!AU461,计分标准!$A$77:$A$81,0),MATCH(工作量统计!AV461,计分标准!$C$76:$E$76,0)))</f>
        <v/>
      </c>
      <c r="AY461" s="79" t="str">
        <f>IF(AW461="",AX461,AX461*INDEX(计分标准!$C$97:$I$101,MATCH(AU461,计分标准!$A$97:$A$101,0),MATCH(AW461,计分标准!$C$96:$I$96,0)))</f>
        <v/>
      </c>
      <c r="AZ461" s="17" t="str">
        <f t="shared" si="48"/>
        <v/>
      </c>
      <c r="BA461" s="38"/>
    </row>
    <row r="462" spans="1:53" s="4" customFormat="1" ht="21" customHeight="1">
      <c r="A462" s="2"/>
      <c r="B462" s="5"/>
      <c r="C462" s="2"/>
      <c r="D462" s="2"/>
      <c r="E462" s="2"/>
      <c r="F462" s="18" t="str">
        <f>IF(OR(D462="",E462=""),"",VLOOKUP(D462,计分标准!$A$2:$C$10,3,0)*VLOOKUP(E462,计分标准!$A$13:$C$19,3,0))</f>
        <v/>
      </c>
      <c r="G462" s="2"/>
      <c r="H462" s="72"/>
      <c r="I462" s="2"/>
      <c r="J462" s="2"/>
      <c r="K462" s="2"/>
      <c r="L462" s="19" t="str">
        <f>IF(OR(I462="",J462="",K462=""),"",VLOOKUP(I462,计分标准!$A$23:$C$31,3,0)*INDEX(计分标准!$B$35:$I$42,MATCH(工作量统计!J462,计分标准!$A$35:$A$42,0),MATCH(工作量统计!K462,计分标准!$B$34:$I$34,0))/100)</f>
        <v/>
      </c>
      <c r="M462" s="2"/>
      <c r="N462" s="2"/>
      <c r="O462" s="17" t="str">
        <f t="shared" si="43"/>
        <v/>
      </c>
      <c r="P462" s="17" t="str">
        <f t="shared" si="44"/>
        <v/>
      </c>
      <c r="Q462" s="59"/>
      <c r="R462" s="59"/>
      <c r="S462" s="72"/>
      <c r="T462" s="59"/>
      <c r="U462" s="59"/>
      <c r="V462" s="17" t="str">
        <f>IF(U462="","",VLOOKUP(U462,计分标准!$A$47:$C$55,3,0))</f>
        <v/>
      </c>
      <c r="W462" s="2"/>
      <c r="X462" s="2"/>
      <c r="Y462" s="72"/>
      <c r="Z462" s="2"/>
      <c r="AA462" s="2"/>
      <c r="AB462" s="2"/>
      <c r="AC462" s="78"/>
      <c r="AD462" s="78"/>
      <c r="AE462" s="44"/>
      <c r="AF462" s="17" t="str">
        <f>IF(OR(Z462="",AA462="",AB462=""),"",VLOOKUP(Z462,计分标准!$A$70:$B$73,2,0)*VLOOKUP(AA462,计分标准!$A$58:$C$61,3,0)*AB462/10)</f>
        <v/>
      </c>
      <c r="AG462" s="17" t="str">
        <f>IF(AC462="",AF462,VLOOKUP(AC462,计分标准!$A$64:$B$67,2,0)*AF462)</f>
        <v/>
      </c>
      <c r="AH462" s="17" t="str">
        <f t="shared" si="45"/>
        <v/>
      </c>
      <c r="AI462" s="2"/>
      <c r="AJ462" s="72"/>
      <c r="AK462" s="72"/>
      <c r="AL462" s="2"/>
      <c r="AM462" s="17" t="str">
        <f t="shared" si="46"/>
        <v/>
      </c>
      <c r="AN462" s="2"/>
      <c r="AO462" s="72"/>
      <c r="AP462" s="2"/>
      <c r="AQ462" s="2"/>
      <c r="AR462" s="17" t="str">
        <f t="shared" si="47"/>
        <v/>
      </c>
      <c r="AS462" s="2"/>
      <c r="AT462" s="72"/>
      <c r="AU462" s="2"/>
      <c r="AV462" s="2"/>
      <c r="AW462" s="2"/>
      <c r="AX462" s="19" t="str">
        <f>IF(OR(AU462="",AV462=""),"",INDEX(计分标准!$C$77:$E$81,MATCH(工作量统计!AU462,计分标准!$A$77:$A$81,0),MATCH(工作量统计!AV462,计分标准!$C$76:$E$76,0)))</f>
        <v/>
      </c>
      <c r="AY462" s="79" t="str">
        <f>IF(AW462="",AX462,AX462*INDEX(计分标准!$C$97:$I$101,MATCH(AU462,计分标准!$A$97:$A$101,0),MATCH(AW462,计分标准!$C$96:$I$96,0)))</f>
        <v/>
      </c>
      <c r="AZ462" s="17" t="str">
        <f t="shared" si="48"/>
        <v/>
      </c>
      <c r="BA462" s="38"/>
    </row>
    <row r="463" spans="1:53" s="4" customFormat="1" ht="21" customHeight="1">
      <c r="A463" s="2"/>
      <c r="B463" s="5"/>
      <c r="C463" s="2"/>
      <c r="D463" s="2"/>
      <c r="E463" s="2"/>
      <c r="F463" s="18" t="str">
        <f>IF(OR(D463="",E463=""),"",VLOOKUP(D463,计分标准!$A$2:$C$10,3,0)*VLOOKUP(E463,计分标准!$A$13:$C$19,3,0))</f>
        <v/>
      </c>
      <c r="G463" s="2"/>
      <c r="H463" s="72"/>
      <c r="I463" s="2"/>
      <c r="J463" s="2"/>
      <c r="K463" s="2"/>
      <c r="L463" s="19" t="str">
        <f>IF(OR(I463="",J463="",K463=""),"",VLOOKUP(I463,计分标准!$A$23:$C$31,3,0)*INDEX(计分标准!$B$35:$I$42,MATCH(工作量统计!J463,计分标准!$A$35:$A$42,0),MATCH(工作量统计!K463,计分标准!$B$34:$I$34,0))/100)</f>
        <v/>
      </c>
      <c r="M463" s="2"/>
      <c r="N463" s="2"/>
      <c r="O463" s="17" t="str">
        <f t="shared" si="43"/>
        <v/>
      </c>
      <c r="P463" s="17" t="str">
        <f t="shared" si="44"/>
        <v/>
      </c>
      <c r="Q463" s="59"/>
      <c r="R463" s="59"/>
      <c r="S463" s="72"/>
      <c r="T463" s="59"/>
      <c r="U463" s="59"/>
      <c r="V463" s="17" t="str">
        <f>IF(U463="","",VLOOKUP(U463,计分标准!$A$47:$C$55,3,0))</f>
        <v/>
      </c>
      <c r="W463" s="2"/>
      <c r="X463" s="2"/>
      <c r="Y463" s="72"/>
      <c r="Z463" s="2"/>
      <c r="AA463" s="2"/>
      <c r="AB463" s="2"/>
      <c r="AC463" s="78"/>
      <c r="AD463" s="78"/>
      <c r="AE463" s="44"/>
      <c r="AF463" s="17" t="str">
        <f>IF(OR(Z463="",AA463="",AB463=""),"",VLOOKUP(Z463,计分标准!$A$70:$B$73,2,0)*VLOOKUP(AA463,计分标准!$A$58:$C$61,3,0)*AB463/10)</f>
        <v/>
      </c>
      <c r="AG463" s="17" t="str">
        <f>IF(AC463="",AF463,VLOOKUP(AC463,计分标准!$A$64:$B$67,2,0)*AF463)</f>
        <v/>
      </c>
      <c r="AH463" s="17" t="str">
        <f t="shared" si="45"/>
        <v/>
      </c>
      <c r="AI463" s="2"/>
      <c r="AJ463" s="72"/>
      <c r="AK463" s="72"/>
      <c r="AL463" s="2"/>
      <c r="AM463" s="17" t="str">
        <f t="shared" si="46"/>
        <v/>
      </c>
      <c r="AN463" s="2"/>
      <c r="AO463" s="72"/>
      <c r="AP463" s="2"/>
      <c r="AQ463" s="2"/>
      <c r="AR463" s="17" t="str">
        <f t="shared" si="47"/>
        <v/>
      </c>
      <c r="AS463" s="2"/>
      <c r="AT463" s="72"/>
      <c r="AU463" s="2"/>
      <c r="AV463" s="2"/>
      <c r="AW463" s="2"/>
      <c r="AX463" s="19" t="str">
        <f>IF(OR(AU463="",AV463=""),"",INDEX(计分标准!$C$77:$E$81,MATCH(工作量统计!AU463,计分标准!$A$77:$A$81,0),MATCH(工作量统计!AV463,计分标准!$C$76:$E$76,0)))</f>
        <v/>
      </c>
      <c r="AY463" s="79" t="str">
        <f>IF(AW463="",AX463,AX463*INDEX(计分标准!$C$97:$I$101,MATCH(AU463,计分标准!$A$97:$A$101,0),MATCH(AW463,计分标准!$C$96:$I$96,0)))</f>
        <v/>
      </c>
      <c r="AZ463" s="17" t="str">
        <f t="shared" si="48"/>
        <v/>
      </c>
      <c r="BA463" s="38"/>
    </row>
    <row r="464" spans="1:53" s="4" customFormat="1" ht="21" customHeight="1">
      <c r="A464" s="2"/>
      <c r="B464" s="5"/>
      <c r="C464" s="2"/>
      <c r="D464" s="2"/>
      <c r="E464" s="2"/>
      <c r="F464" s="18" t="str">
        <f>IF(OR(D464="",E464=""),"",VLOOKUP(D464,计分标准!$A$2:$C$10,3,0)*VLOOKUP(E464,计分标准!$A$13:$C$19,3,0))</f>
        <v/>
      </c>
      <c r="G464" s="2"/>
      <c r="H464" s="72"/>
      <c r="I464" s="2"/>
      <c r="J464" s="2"/>
      <c r="K464" s="2"/>
      <c r="L464" s="19" t="str">
        <f>IF(OR(I464="",J464="",K464=""),"",VLOOKUP(I464,计分标准!$A$23:$C$31,3,0)*INDEX(计分标准!$B$35:$I$42,MATCH(工作量统计!J464,计分标准!$A$35:$A$42,0),MATCH(工作量统计!K464,计分标准!$B$34:$I$34,0))/100)</f>
        <v/>
      </c>
      <c r="M464" s="2"/>
      <c r="N464" s="2"/>
      <c r="O464" s="17" t="str">
        <f t="shared" si="43"/>
        <v/>
      </c>
      <c r="P464" s="17" t="str">
        <f t="shared" si="44"/>
        <v/>
      </c>
      <c r="Q464" s="59"/>
      <c r="R464" s="59"/>
      <c r="S464" s="72"/>
      <c r="T464" s="59"/>
      <c r="U464" s="59"/>
      <c r="V464" s="17" t="str">
        <f>IF(U464="","",VLOOKUP(U464,计分标准!$A$47:$C$55,3,0))</f>
        <v/>
      </c>
      <c r="W464" s="2"/>
      <c r="X464" s="2"/>
      <c r="Y464" s="72"/>
      <c r="Z464" s="2"/>
      <c r="AA464" s="2"/>
      <c r="AB464" s="2"/>
      <c r="AC464" s="78"/>
      <c r="AD464" s="78"/>
      <c r="AE464" s="44"/>
      <c r="AF464" s="17" t="str">
        <f>IF(OR(Z464="",AA464="",AB464=""),"",VLOOKUP(Z464,计分标准!$A$70:$B$73,2,0)*VLOOKUP(AA464,计分标准!$A$58:$C$61,3,0)*AB464/10)</f>
        <v/>
      </c>
      <c r="AG464" s="17" t="str">
        <f>IF(AC464="",AF464,VLOOKUP(AC464,计分标准!$A$64:$B$67,2,0)*AF464)</f>
        <v/>
      </c>
      <c r="AH464" s="17" t="str">
        <f t="shared" si="45"/>
        <v/>
      </c>
      <c r="AI464" s="2"/>
      <c r="AJ464" s="72"/>
      <c r="AK464" s="72"/>
      <c r="AL464" s="2"/>
      <c r="AM464" s="17" t="str">
        <f t="shared" si="46"/>
        <v/>
      </c>
      <c r="AN464" s="2"/>
      <c r="AO464" s="72"/>
      <c r="AP464" s="2"/>
      <c r="AQ464" s="2"/>
      <c r="AR464" s="17" t="str">
        <f t="shared" si="47"/>
        <v/>
      </c>
      <c r="AS464" s="2"/>
      <c r="AT464" s="72"/>
      <c r="AU464" s="2"/>
      <c r="AV464" s="2"/>
      <c r="AW464" s="2"/>
      <c r="AX464" s="19" t="str">
        <f>IF(OR(AU464="",AV464=""),"",INDEX(计分标准!$C$77:$E$81,MATCH(工作量统计!AU464,计分标准!$A$77:$A$81,0),MATCH(工作量统计!AV464,计分标准!$C$76:$E$76,0)))</f>
        <v/>
      </c>
      <c r="AY464" s="79" t="str">
        <f>IF(AW464="",AX464,AX464*INDEX(计分标准!$C$97:$I$101,MATCH(AU464,计分标准!$A$97:$A$101,0),MATCH(AW464,计分标准!$C$96:$I$96,0)))</f>
        <v/>
      </c>
      <c r="AZ464" s="17" t="str">
        <f t="shared" si="48"/>
        <v/>
      </c>
      <c r="BA464" s="38"/>
    </row>
    <row r="465" spans="1:53" s="4" customFormat="1" ht="21" customHeight="1">
      <c r="A465" s="2"/>
      <c r="B465" s="5"/>
      <c r="C465" s="2"/>
      <c r="D465" s="2"/>
      <c r="E465" s="2"/>
      <c r="F465" s="18" t="str">
        <f>IF(OR(D465="",E465=""),"",VLOOKUP(D465,计分标准!$A$2:$C$10,3,0)*VLOOKUP(E465,计分标准!$A$13:$C$19,3,0))</f>
        <v/>
      </c>
      <c r="G465" s="2"/>
      <c r="H465" s="72"/>
      <c r="I465" s="2"/>
      <c r="J465" s="2"/>
      <c r="K465" s="2"/>
      <c r="L465" s="19" t="str">
        <f>IF(OR(I465="",J465="",K465=""),"",VLOOKUP(I465,计分标准!$A$23:$C$31,3,0)*INDEX(计分标准!$B$35:$I$42,MATCH(工作量统计!J465,计分标准!$A$35:$A$42,0),MATCH(工作量统计!K465,计分标准!$B$34:$I$34,0))/100)</f>
        <v/>
      </c>
      <c r="M465" s="2"/>
      <c r="N465" s="2"/>
      <c r="O465" s="17" t="str">
        <f t="shared" si="43"/>
        <v/>
      </c>
      <c r="P465" s="17" t="str">
        <f t="shared" si="44"/>
        <v/>
      </c>
      <c r="Q465" s="59"/>
      <c r="R465" s="59"/>
      <c r="S465" s="72"/>
      <c r="T465" s="59"/>
      <c r="U465" s="59"/>
      <c r="V465" s="17" t="str">
        <f>IF(U465="","",VLOOKUP(U465,计分标准!$A$47:$C$55,3,0))</f>
        <v/>
      </c>
      <c r="W465" s="2"/>
      <c r="X465" s="2"/>
      <c r="Y465" s="72"/>
      <c r="Z465" s="2"/>
      <c r="AA465" s="2"/>
      <c r="AB465" s="2"/>
      <c r="AC465" s="78"/>
      <c r="AD465" s="78"/>
      <c r="AE465" s="44"/>
      <c r="AF465" s="17" t="str">
        <f>IF(OR(Z465="",AA465="",AB465=""),"",VLOOKUP(Z465,计分标准!$A$70:$B$73,2,0)*VLOOKUP(AA465,计分标准!$A$58:$C$61,3,0)*AB465/10)</f>
        <v/>
      </c>
      <c r="AG465" s="17" t="str">
        <f>IF(AC465="",AF465,VLOOKUP(AC465,计分标准!$A$64:$B$67,2,0)*AF465)</f>
        <v/>
      </c>
      <c r="AH465" s="17" t="str">
        <f t="shared" si="45"/>
        <v/>
      </c>
      <c r="AI465" s="2"/>
      <c r="AJ465" s="72"/>
      <c r="AK465" s="72"/>
      <c r="AL465" s="2"/>
      <c r="AM465" s="17" t="str">
        <f t="shared" si="46"/>
        <v/>
      </c>
      <c r="AN465" s="2"/>
      <c r="AO465" s="72"/>
      <c r="AP465" s="2"/>
      <c r="AQ465" s="2"/>
      <c r="AR465" s="17" t="str">
        <f t="shared" si="47"/>
        <v/>
      </c>
      <c r="AS465" s="2"/>
      <c r="AT465" s="72"/>
      <c r="AU465" s="2"/>
      <c r="AV465" s="2"/>
      <c r="AW465" s="2"/>
      <c r="AX465" s="19" t="str">
        <f>IF(OR(AU465="",AV465=""),"",INDEX(计分标准!$C$77:$E$81,MATCH(工作量统计!AU465,计分标准!$A$77:$A$81,0),MATCH(工作量统计!AV465,计分标准!$C$76:$E$76,0)))</f>
        <v/>
      </c>
      <c r="AY465" s="79" t="str">
        <f>IF(AW465="",AX465,AX465*INDEX(计分标准!$C$97:$I$101,MATCH(AU465,计分标准!$A$97:$A$101,0),MATCH(AW465,计分标准!$C$96:$I$96,0)))</f>
        <v/>
      </c>
      <c r="AZ465" s="17" t="str">
        <f t="shared" si="48"/>
        <v/>
      </c>
      <c r="BA465" s="38"/>
    </row>
    <row r="466" spans="1:53" s="4" customFormat="1" ht="21" customHeight="1">
      <c r="A466" s="2"/>
      <c r="B466" s="5"/>
      <c r="C466" s="2"/>
      <c r="D466" s="2"/>
      <c r="E466" s="2"/>
      <c r="F466" s="18" t="str">
        <f>IF(OR(D466="",E466=""),"",VLOOKUP(D466,计分标准!$A$2:$C$10,3,0)*VLOOKUP(E466,计分标准!$A$13:$C$19,3,0))</f>
        <v/>
      </c>
      <c r="G466" s="2"/>
      <c r="H466" s="72"/>
      <c r="I466" s="2"/>
      <c r="J466" s="2"/>
      <c r="K466" s="2"/>
      <c r="L466" s="19" t="str">
        <f>IF(OR(I466="",J466="",K466=""),"",VLOOKUP(I466,计分标准!$A$23:$C$31,3,0)*INDEX(计分标准!$B$35:$I$42,MATCH(工作量统计!J466,计分标准!$A$35:$A$42,0),MATCH(工作量统计!K466,计分标准!$B$34:$I$34,0))/100)</f>
        <v/>
      </c>
      <c r="M466" s="2"/>
      <c r="N466" s="2"/>
      <c r="O466" s="17" t="str">
        <f t="shared" si="43"/>
        <v/>
      </c>
      <c r="P466" s="17" t="str">
        <f t="shared" si="44"/>
        <v/>
      </c>
      <c r="Q466" s="59"/>
      <c r="R466" s="59"/>
      <c r="S466" s="72"/>
      <c r="T466" s="59"/>
      <c r="U466" s="59"/>
      <c r="V466" s="17" t="str">
        <f>IF(U466="","",VLOOKUP(U466,计分标准!$A$47:$C$55,3,0))</f>
        <v/>
      </c>
      <c r="W466" s="2"/>
      <c r="X466" s="2"/>
      <c r="Y466" s="72"/>
      <c r="Z466" s="2"/>
      <c r="AA466" s="2"/>
      <c r="AB466" s="2"/>
      <c r="AC466" s="78"/>
      <c r="AD466" s="78"/>
      <c r="AE466" s="44"/>
      <c r="AF466" s="17" t="str">
        <f>IF(OR(Z466="",AA466="",AB466=""),"",VLOOKUP(Z466,计分标准!$A$70:$B$73,2,0)*VLOOKUP(AA466,计分标准!$A$58:$C$61,3,0)*AB466/10)</f>
        <v/>
      </c>
      <c r="AG466" s="17" t="str">
        <f>IF(AC466="",AF466,VLOOKUP(AC466,计分标准!$A$64:$B$67,2,0)*AF466)</f>
        <v/>
      </c>
      <c r="AH466" s="17" t="str">
        <f t="shared" si="45"/>
        <v/>
      </c>
      <c r="AI466" s="2"/>
      <c r="AJ466" s="72"/>
      <c r="AK466" s="72"/>
      <c r="AL466" s="2"/>
      <c r="AM466" s="17" t="str">
        <f t="shared" si="46"/>
        <v/>
      </c>
      <c r="AN466" s="2"/>
      <c r="AO466" s="72"/>
      <c r="AP466" s="2"/>
      <c r="AQ466" s="2"/>
      <c r="AR466" s="17" t="str">
        <f t="shared" si="47"/>
        <v/>
      </c>
      <c r="AS466" s="2"/>
      <c r="AT466" s="72"/>
      <c r="AU466" s="2"/>
      <c r="AV466" s="2"/>
      <c r="AW466" s="2"/>
      <c r="AX466" s="19" t="str">
        <f>IF(OR(AU466="",AV466=""),"",INDEX(计分标准!$C$77:$E$81,MATCH(工作量统计!AU466,计分标准!$A$77:$A$81,0),MATCH(工作量统计!AV466,计分标准!$C$76:$E$76,0)))</f>
        <v/>
      </c>
      <c r="AY466" s="79" t="str">
        <f>IF(AW466="",AX466,AX466*INDEX(计分标准!$C$97:$I$101,MATCH(AU466,计分标准!$A$97:$A$101,0),MATCH(AW466,计分标准!$C$96:$I$96,0)))</f>
        <v/>
      </c>
      <c r="AZ466" s="17" t="str">
        <f t="shared" si="48"/>
        <v/>
      </c>
      <c r="BA466" s="38"/>
    </row>
    <row r="467" spans="1:53" s="4" customFormat="1" ht="21" customHeight="1">
      <c r="A467" s="2"/>
      <c r="B467" s="5"/>
      <c r="C467" s="2"/>
      <c r="D467" s="2"/>
      <c r="E467" s="2"/>
      <c r="F467" s="18" t="str">
        <f>IF(OR(D467="",E467=""),"",VLOOKUP(D467,计分标准!$A$2:$C$10,3,0)*VLOOKUP(E467,计分标准!$A$13:$C$19,3,0))</f>
        <v/>
      </c>
      <c r="G467" s="2"/>
      <c r="H467" s="72"/>
      <c r="I467" s="2"/>
      <c r="J467" s="2"/>
      <c r="K467" s="2"/>
      <c r="L467" s="19" t="str">
        <f>IF(OR(I467="",J467="",K467=""),"",VLOOKUP(I467,计分标准!$A$23:$C$31,3,0)*INDEX(计分标准!$B$35:$I$42,MATCH(工作量统计!J467,计分标准!$A$35:$A$42,0),MATCH(工作量统计!K467,计分标准!$B$34:$I$34,0))/100)</f>
        <v/>
      </c>
      <c r="M467" s="2"/>
      <c r="N467" s="2"/>
      <c r="O467" s="17" t="str">
        <f t="shared" si="43"/>
        <v/>
      </c>
      <c r="P467" s="17" t="str">
        <f t="shared" si="44"/>
        <v/>
      </c>
      <c r="Q467" s="59"/>
      <c r="R467" s="59"/>
      <c r="S467" s="72"/>
      <c r="T467" s="59"/>
      <c r="U467" s="59"/>
      <c r="V467" s="17" t="str">
        <f>IF(U467="","",VLOOKUP(U467,计分标准!$A$47:$C$55,3,0))</f>
        <v/>
      </c>
      <c r="W467" s="2"/>
      <c r="X467" s="2"/>
      <c r="Y467" s="72"/>
      <c r="Z467" s="2"/>
      <c r="AA467" s="2"/>
      <c r="AB467" s="2"/>
      <c r="AC467" s="78"/>
      <c r="AD467" s="78"/>
      <c r="AE467" s="44"/>
      <c r="AF467" s="17" t="str">
        <f>IF(OR(Z467="",AA467="",AB467=""),"",VLOOKUP(Z467,计分标准!$A$70:$B$73,2,0)*VLOOKUP(AA467,计分标准!$A$58:$C$61,3,0)*AB467/10)</f>
        <v/>
      </c>
      <c r="AG467" s="17" t="str">
        <f>IF(AC467="",AF467,VLOOKUP(AC467,计分标准!$A$64:$B$67,2,0)*AF467)</f>
        <v/>
      </c>
      <c r="AH467" s="17" t="str">
        <f t="shared" si="45"/>
        <v/>
      </c>
      <c r="AI467" s="2"/>
      <c r="AJ467" s="72"/>
      <c r="AK467" s="72"/>
      <c r="AL467" s="2"/>
      <c r="AM467" s="17" t="str">
        <f t="shared" si="46"/>
        <v/>
      </c>
      <c r="AN467" s="2"/>
      <c r="AO467" s="72"/>
      <c r="AP467" s="2"/>
      <c r="AQ467" s="2"/>
      <c r="AR467" s="17" t="str">
        <f t="shared" si="47"/>
        <v/>
      </c>
      <c r="AS467" s="2"/>
      <c r="AT467" s="72"/>
      <c r="AU467" s="2"/>
      <c r="AV467" s="2"/>
      <c r="AW467" s="2"/>
      <c r="AX467" s="19" t="str">
        <f>IF(OR(AU467="",AV467=""),"",INDEX(计分标准!$C$77:$E$81,MATCH(工作量统计!AU467,计分标准!$A$77:$A$81,0),MATCH(工作量统计!AV467,计分标准!$C$76:$E$76,0)))</f>
        <v/>
      </c>
      <c r="AY467" s="79" t="str">
        <f>IF(AW467="",AX467,AX467*INDEX(计分标准!$C$97:$I$101,MATCH(AU467,计分标准!$A$97:$A$101,0),MATCH(AW467,计分标准!$C$96:$I$96,0)))</f>
        <v/>
      </c>
      <c r="AZ467" s="17" t="str">
        <f t="shared" si="48"/>
        <v/>
      </c>
      <c r="BA467" s="38"/>
    </row>
    <row r="468" spans="1:53" s="4" customFormat="1" ht="21" customHeight="1">
      <c r="A468" s="2"/>
      <c r="B468" s="5"/>
      <c r="C468" s="2"/>
      <c r="D468" s="2"/>
      <c r="E468" s="2"/>
      <c r="F468" s="18" t="str">
        <f>IF(OR(D468="",E468=""),"",VLOOKUP(D468,计分标准!$A$2:$C$10,3,0)*VLOOKUP(E468,计分标准!$A$13:$C$19,3,0))</f>
        <v/>
      </c>
      <c r="G468" s="2"/>
      <c r="H468" s="72"/>
      <c r="I468" s="2"/>
      <c r="J468" s="2"/>
      <c r="K468" s="2"/>
      <c r="L468" s="19" t="str">
        <f>IF(OR(I468="",J468="",K468=""),"",VLOOKUP(I468,计分标准!$A$23:$C$31,3,0)*INDEX(计分标准!$B$35:$I$42,MATCH(工作量统计!J468,计分标准!$A$35:$A$42,0),MATCH(工作量统计!K468,计分标准!$B$34:$I$34,0))/100)</f>
        <v/>
      </c>
      <c r="M468" s="2"/>
      <c r="N468" s="2"/>
      <c r="O468" s="17" t="str">
        <f t="shared" si="43"/>
        <v/>
      </c>
      <c r="P468" s="17" t="str">
        <f t="shared" si="44"/>
        <v/>
      </c>
      <c r="Q468" s="59"/>
      <c r="R468" s="59"/>
      <c r="S468" s="72"/>
      <c r="T468" s="59"/>
      <c r="U468" s="59"/>
      <c r="V468" s="17" t="str">
        <f>IF(U468="","",VLOOKUP(U468,计分标准!$A$47:$C$55,3,0))</f>
        <v/>
      </c>
      <c r="W468" s="2"/>
      <c r="X468" s="2"/>
      <c r="Y468" s="72"/>
      <c r="Z468" s="2"/>
      <c r="AA468" s="2"/>
      <c r="AB468" s="2"/>
      <c r="AC468" s="78"/>
      <c r="AD468" s="78"/>
      <c r="AE468" s="44"/>
      <c r="AF468" s="17" t="str">
        <f>IF(OR(Z468="",AA468="",AB468=""),"",VLOOKUP(Z468,计分标准!$A$70:$B$73,2,0)*VLOOKUP(AA468,计分标准!$A$58:$C$61,3,0)*AB468/10)</f>
        <v/>
      </c>
      <c r="AG468" s="17" t="str">
        <f>IF(AC468="",AF468,VLOOKUP(AC468,计分标准!$A$64:$B$67,2,0)*AF468)</f>
        <v/>
      </c>
      <c r="AH468" s="17" t="str">
        <f t="shared" si="45"/>
        <v/>
      </c>
      <c r="AI468" s="2"/>
      <c r="AJ468" s="72"/>
      <c r="AK468" s="72"/>
      <c r="AL468" s="2"/>
      <c r="AM468" s="17" t="str">
        <f t="shared" si="46"/>
        <v/>
      </c>
      <c r="AN468" s="2"/>
      <c r="AO468" s="72"/>
      <c r="AP468" s="2"/>
      <c r="AQ468" s="2"/>
      <c r="AR468" s="17" t="str">
        <f t="shared" si="47"/>
        <v/>
      </c>
      <c r="AS468" s="2"/>
      <c r="AT468" s="72"/>
      <c r="AU468" s="2"/>
      <c r="AV468" s="2"/>
      <c r="AW468" s="2"/>
      <c r="AX468" s="19" t="str">
        <f>IF(OR(AU468="",AV468=""),"",INDEX(计分标准!$C$77:$E$81,MATCH(工作量统计!AU468,计分标准!$A$77:$A$81,0),MATCH(工作量统计!AV468,计分标准!$C$76:$E$76,0)))</f>
        <v/>
      </c>
      <c r="AY468" s="79" t="str">
        <f>IF(AW468="",AX468,AX468*INDEX(计分标准!$C$97:$I$101,MATCH(AU468,计分标准!$A$97:$A$101,0),MATCH(AW468,计分标准!$C$96:$I$96,0)))</f>
        <v/>
      </c>
      <c r="AZ468" s="17" t="str">
        <f t="shared" si="48"/>
        <v/>
      </c>
      <c r="BA468" s="38"/>
    </row>
    <row r="469" spans="1:53" s="4" customFormat="1" ht="21" customHeight="1">
      <c r="A469" s="2"/>
      <c r="B469" s="5"/>
      <c r="C469" s="2"/>
      <c r="D469" s="2"/>
      <c r="E469" s="2"/>
      <c r="F469" s="18" t="str">
        <f>IF(OR(D469="",E469=""),"",VLOOKUP(D469,计分标准!$A$2:$C$10,3,0)*VLOOKUP(E469,计分标准!$A$13:$C$19,3,0))</f>
        <v/>
      </c>
      <c r="G469" s="2"/>
      <c r="H469" s="72"/>
      <c r="I469" s="2"/>
      <c r="J469" s="2"/>
      <c r="K469" s="2"/>
      <c r="L469" s="19" t="str">
        <f>IF(OR(I469="",J469="",K469=""),"",VLOOKUP(I469,计分标准!$A$23:$C$31,3,0)*INDEX(计分标准!$B$35:$I$42,MATCH(工作量统计!J469,计分标准!$A$35:$A$42,0),MATCH(工作量统计!K469,计分标准!$B$34:$I$34,0))/100)</f>
        <v/>
      </c>
      <c r="M469" s="2"/>
      <c r="N469" s="2"/>
      <c r="O469" s="17" t="str">
        <f t="shared" si="43"/>
        <v/>
      </c>
      <c r="P469" s="17" t="str">
        <f t="shared" si="44"/>
        <v/>
      </c>
      <c r="Q469" s="59"/>
      <c r="R469" s="59"/>
      <c r="S469" s="72"/>
      <c r="T469" s="59"/>
      <c r="U469" s="59"/>
      <c r="V469" s="17" t="str">
        <f>IF(U469="","",VLOOKUP(U469,计分标准!$A$47:$C$55,3,0))</f>
        <v/>
      </c>
      <c r="W469" s="2"/>
      <c r="X469" s="2"/>
      <c r="Y469" s="72"/>
      <c r="Z469" s="2"/>
      <c r="AA469" s="2"/>
      <c r="AB469" s="2"/>
      <c r="AC469" s="78"/>
      <c r="AD469" s="78"/>
      <c r="AE469" s="44"/>
      <c r="AF469" s="17" t="str">
        <f>IF(OR(Z469="",AA469="",AB469=""),"",VLOOKUP(Z469,计分标准!$A$70:$B$73,2,0)*VLOOKUP(AA469,计分标准!$A$58:$C$61,3,0)*AB469/10)</f>
        <v/>
      </c>
      <c r="AG469" s="17" t="str">
        <f>IF(AC469="",AF469,VLOOKUP(AC469,计分标准!$A$64:$B$67,2,0)*AF469)</f>
        <v/>
      </c>
      <c r="AH469" s="17" t="str">
        <f t="shared" si="45"/>
        <v/>
      </c>
      <c r="AI469" s="2"/>
      <c r="AJ469" s="72"/>
      <c r="AK469" s="72"/>
      <c r="AL469" s="2"/>
      <c r="AM469" s="17" t="str">
        <f t="shared" si="46"/>
        <v/>
      </c>
      <c r="AN469" s="2"/>
      <c r="AO469" s="72"/>
      <c r="AP469" s="2"/>
      <c r="AQ469" s="2"/>
      <c r="AR469" s="17" t="str">
        <f t="shared" si="47"/>
        <v/>
      </c>
      <c r="AS469" s="2"/>
      <c r="AT469" s="72"/>
      <c r="AU469" s="2"/>
      <c r="AV469" s="2"/>
      <c r="AW469" s="2"/>
      <c r="AX469" s="19" t="str">
        <f>IF(OR(AU469="",AV469=""),"",INDEX(计分标准!$C$77:$E$81,MATCH(工作量统计!AU469,计分标准!$A$77:$A$81,0),MATCH(工作量统计!AV469,计分标准!$C$76:$E$76,0)))</f>
        <v/>
      </c>
      <c r="AY469" s="79" t="str">
        <f>IF(AW469="",AX469,AX469*INDEX(计分标准!$C$97:$I$101,MATCH(AU469,计分标准!$A$97:$A$101,0),MATCH(AW469,计分标准!$C$96:$I$96,0)))</f>
        <v/>
      </c>
      <c r="AZ469" s="17" t="str">
        <f t="shared" si="48"/>
        <v/>
      </c>
      <c r="BA469" s="38"/>
    </row>
    <row r="470" spans="1:53" s="4" customFormat="1" ht="21" customHeight="1">
      <c r="A470" s="2"/>
      <c r="B470" s="5"/>
      <c r="C470" s="2"/>
      <c r="D470" s="2"/>
      <c r="E470" s="2"/>
      <c r="F470" s="18" t="str">
        <f>IF(OR(D470="",E470=""),"",VLOOKUP(D470,计分标准!$A$2:$C$10,3,0)*VLOOKUP(E470,计分标准!$A$13:$C$19,3,0))</f>
        <v/>
      </c>
      <c r="G470" s="2"/>
      <c r="H470" s="72"/>
      <c r="I470" s="2"/>
      <c r="J470" s="2"/>
      <c r="K470" s="2"/>
      <c r="L470" s="19" t="str">
        <f>IF(OR(I470="",J470="",K470=""),"",VLOOKUP(I470,计分标准!$A$23:$C$31,3,0)*INDEX(计分标准!$B$35:$I$42,MATCH(工作量统计!J470,计分标准!$A$35:$A$42,0),MATCH(工作量统计!K470,计分标准!$B$34:$I$34,0))/100)</f>
        <v/>
      </c>
      <c r="M470" s="2"/>
      <c r="N470" s="2"/>
      <c r="O470" s="17" t="str">
        <f t="shared" si="43"/>
        <v/>
      </c>
      <c r="P470" s="17" t="str">
        <f t="shared" si="44"/>
        <v/>
      </c>
      <c r="Q470" s="59"/>
      <c r="R470" s="59"/>
      <c r="S470" s="72"/>
      <c r="T470" s="59"/>
      <c r="U470" s="59"/>
      <c r="V470" s="17" t="str">
        <f>IF(U470="","",VLOOKUP(U470,计分标准!$A$47:$C$55,3,0))</f>
        <v/>
      </c>
      <c r="W470" s="2"/>
      <c r="X470" s="2"/>
      <c r="Y470" s="72"/>
      <c r="Z470" s="2"/>
      <c r="AA470" s="2"/>
      <c r="AB470" s="2"/>
      <c r="AC470" s="78"/>
      <c r="AD470" s="78"/>
      <c r="AE470" s="44"/>
      <c r="AF470" s="17" t="str">
        <f>IF(OR(Z470="",AA470="",AB470=""),"",VLOOKUP(Z470,计分标准!$A$70:$B$73,2,0)*VLOOKUP(AA470,计分标准!$A$58:$C$61,3,0)*AB470/10)</f>
        <v/>
      </c>
      <c r="AG470" s="17" t="str">
        <f>IF(AC470="",AF470,VLOOKUP(AC470,计分标准!$A$64:$B$67,2,0)*AF470)</f>
        <v/>
      </c>
      <c r="AH470" s="17" t="str">
        <f t="shared" si="45"/>
        <v/>
      </c>
      <c r="AI470" s="2"/>
      <c r="AJ470" s="72"/>
      <c r="AK470" s="72"/>
      <c r="AL470" s="2"/>
      <c r="AM470" s="17" t="str">
        <f t="shared" si="46"/>
        <v/>
      </c>
      <c r="AN470" s="2"/>
      <c r="AO470" s="72"/>
      <c r="AP470" s="2"/>
      <c r="AQ470" s="2"/>
      <c r="AR470" s="17" t="str">
        <f t="shared" si="47"/>
        <v/>
      </c>
      <c r="AS470" s="2"/>
      <c r="AT470" s="72"/>
      <c r="AU470" s="2"/>
      <c r="AV470" s="2"/>
      <c r="AW470" s="2"/>
      <c r="AX470" s="19" t="str">
        <f>IF(OR(AU470="",AV470=""),"",INDEX(计分标准!$C$77:$E$81,MATCH(工作量统计!AU470,计分标准!$A$77:$A$81,0),MATCH(工作量统计!AV470,计分标准!$C$76:$E$76,0)))</f>
        <v/>
      </c>
      <c r="AY470" s="79" t="str">
        <f>IF(AW470="",AX470,AX470*INDEX(计分标准!$C$97:$I$101,MATCH(AU470,计分标准!$A$97:$A$101,0),MATCH(AW470,计分标准!$C$96:$I$96,0)))</f>
        <v/>
      </c>
      <c r="AZ470" s="17" t="str">
        <f t="shared" si="48"/>
        <v/>
      </c>
      <c r="BA470" s="38"/>
    </row>
    <row r="471" spans="1:53" s="4" customFormat="1" ht="21" customHeight="1">
      <c r="A471" s="2"/>
      <c r="B471" s="5"/>
      <c r="C471" s="2"/>
      <c r="D471" s="2"/>
      <c r="E471" s="2"/>
      <c r="F471" s="18" t="str">
        <f>IF(OR(D471="",E471=""),"",VLOOKUP(D471,计分标准!$A$2:$C$10,3,0)*VLOOKUP(E471,计分标准!$A$13:$C$19,3,0))</f>
        <v/>
      </c>
      <c r="G471" s="2"/>
      <c r="H471" s="72"/>
      <c r="I471" s="2"/>
      <c r="J471" s="2"/>
      <c r="K471" s="2"/>
      <c r="L471" s="19" t="str">
        <f>IF(OR(I471="",J471="",K471=""),"",VLOOKUP(I471,计分标准!$A$23:$C$31,3,0)*INDEX(计分标准!$B$35:$I$42,MATCH(工作量统计!J471,计分标准!$A$35:$A$42,0),MATCH(工作量统计!K471,计分标准!$B$34:$I$34,0))/100)</f>
        <v/>
      </c>
      <c r="M471" s="2"/>
      <c r="N471" s="2"/>
      <c r="O471" s="17" t="str">
        <f t="shared" si="43"/>
        <v/>
      </c>
      <c r="P471" s="17" t="str">
        <f t="shared" si="44"/>
        <v/>
      </c>
      <c r="Q471" s="59"/>
      <c r="R471" s="59"/>
      <c r="S471" s="72"/>
      <c r="T471" s="59"/>
      <c r="U471" s="59"/>
      <c r="V471" s="17" t="str">
        <f>IF(U471="","",VLOOKUP(U471,计分标准!$A$47:$C$55,3,0))</f>
        <v/>
      </c>
      <c r="W471" s="2"/>
      <c r="X471" s="2"/>
      <c r="Y471" s="72"/>
      <c r="Z471" s="2"/>
      <c r="AA471" s="2"/>
      <c r="AB471" s="2"/>
      <c r="AC471" s="78"/>
      <c r="AD471" s="78"/>
      <c r="AE471" s="44"/>
      <c r="AF471" s="17" t="str">
        <f>IF(OR(Z471="",AA471="",AB471=""),"",VLOOKUP(Z471,计分标准!$A$70:$B$73,2,0)*VLOOKUP(AA471,计分标准!$A$58:$C$61,3,0)*AB471/10)</f>
        <v/>
      </c>
      <c r="AG471" s="17" t="str">
        <f>IF(AC471="",AF471,VLOOKUP(AC471,计分标准!$A$64:$B$67,2,0)*AF471)</f>
        <v/>
      </c>
      <c r="AH471" s="17" t="str">
        <f t="shared" si="45"/>
        <v/>
      </c>
      <c r="AI471" s="2"/>
      <c r="AJ471" s="72"/>
      <c r="AK471" s="72"/>
      <c r="AL471" s="2"/>
      <c r="AM471" s="17" t="str">
        <f t="shared" si="46"/>
        <v/>
      </c>
      <c r="AN471" s="2"/>
      <c r="AO471" s="72"/>
      <c r="AP471" s="2"/>
      <c r="AQ471" s="2"/>
      <c r="AR471" s="17" t="str">
        <f t="shared" si="47"/>
        <v/>
      </c>
      <c r="AS471" s="2"/>
      <c r="AT471" s="72"/>
      <c r="AU471" s="2"/>
      <c r="AV471" s="2"/>
      <c r="AW471" s="2"/>
      <c r="AX471" s="19" t="str">
        <f>IF(OR(AU471="",AV471=""),"",INDEX(计分标准!$C$77:$E$81,MATCH(工作量统计!AU471,计分标准!$A$77:$A$81,0),MATCH(工作量统计!AV471,计分标准!$C$76:$E$76,0)))</f>
        <v/>
      </c>
      <c r="AY471" s="79" t="str">
        <f>IF(AW471="",AX471,AX471*INDEX(计分标准!$C$97:$I$101,MATCH(AU471,计分标准!$A$97:$A$101,0),MATCH(AW471,计分标准!$C$96:$I$96,0)))</f>
        <v/>
      </c>
      <c r="AZ471" s="17" t="str">
        <f t="shared" si="48"/>
        <v/>
      </c>
      <c r="BA471" s="38"/>
    </row>
    <row r="472" spans="1:53" s="4" customFormat="1" ht="21" customHeight="1">
      <c r="A472" s="2"/>
      <c r="B472" s="5"/>
      <c r="C472" s="2"/>
      <c r="D472" s="2"/>
      <c r="E472" s="2"/>
      <c r="F472" s="18" t="str">
        <f>IF(OR(D472="",E472=""),"",VLOOKUP(D472,计分标准!$A$2:$C$10,3,0)*VLOOKUP(E472,计分标准!$A$13:$C$19,3,0))</f>
        <v/>
      </c>
      <c r="G472" s="2"/>
      <c r="H472" s="72"/>
      <c r="I472" s="2"/>
      <c r="J472" s="2"/>
      <c r="K472" s="2"/>
      <c r="L472" s="19" t="str">
        <f>IF(OR(I472="",J472="",K472=""),"",VLOOKUP(I472,计分标准!$A$23:$C$31,3,0)*INDEX(计分标准!$B$35:$I$42,MATCH(工作量统计!J472,计分标准!$A$35:$A$42,0),MATCH(工作量统计!K472,计分标准!$B$34:$I$34,0))/100)</f>
        <v/>
      </c>
      <c r="M472" s="2"/>
      <c r="N472" s="2"/>
      <c r="O472" s="17" t="str">
        <f t="shared" si="43"/>
        <v/>
      </c>
      <c r="P472" s="17" t="str">
        <f t="shared" si="44"/>
        <v/>
      </c>
      <c r="Q472" s="59"/>
      <c r="R472" s="59"/>
      <c r="S472" s="72"/>
      <c r="T472" s="59"/>
      <c r="U472" s="59"/>
      <c r="V472" s="17" t="str">
        <f>IF(U472="","",VLOOKUP(U472,计分标准!$A$47:$C$55,3,0))</f>
        <v/>
      </c>
      <c r="W472" s="2"/>
      <c r="X472" s="2"/>
      <c r="Y472" s="72"/>
      <c r="Z472" s="2"/>
      <c r="AA472" s="2"/>
      <c r="AB472" s="2"/>
      <c r="AC472" s="78"/>
      <c r="AD472" s="78"/>
      <c r="AE472" s="44"/>
      <c r="AF472" s="17" t="str">
        <f>IF(OR(Z472="",AA472="",AB472=""),"",VLOOKUP(Z472,计分标准!$A$70:$B$73,2,0)*VLOOKUP(AA472,计分标准!$A$58:$C$61,3,0)*AB472/10)</f>
        <v/>
      </c>
      <c r="AG472" s="17" t="str">
        <f>IF(AC472="",AF472,VLOOKUP(AC472,计分标准!$A$64:$B$67,2,0)*AF472)</f>
        <v/>
      </c>
      <c r="AH472" s="17" t="str">
        <f t="shared" si="45"/>
        <v/>
      </c>
      <c r="AI472" s="2"/>
      <c r="AJ472" s="72"/>
      <c r="AK472" s="72"/>
      <c r="AL472" s="2"/>
      <c r="AM472" s="17" t="str">
        <f t="shared" si="46"/>
        <v/>
      </c>
      <c r="AN472" s="2"/>
      <c r="AO472" s="72"/>
      <c r="AP472" s="2"/>
      <c r="AQ472" s="2"/>
      <c r="AR472" s="17" t="str">
        <f t="shared" si="47"/>
        <v/>
      </c>
      <c r="AS472" s="2"/>
      <c r="AT472" s="72"/>
      <c r="AU472" s="2"/>
      <c r="AV472" s="2"/>
      <c r="AW472" s="2"/>
      <c r="AX472" s="19" t="str">
        <f>IF(OR(AU472="",AV472=""),"",INDEX(计分标准!$C$77:$E$81,MATCH(工作量统计!AU472,计分标准!$A$77:$A$81,0),MATCH(工作量统计!AV472,计分标准!$C$76:$E$76,0)))</f>
        <v/>
      </c>
      <c r="AY472" s="79" t="str">
        <f>IF(AW472="",AX472,AX472*INDEX(计分标准!$C$97:$I$101,MATCH(AU472,计分标准!$A$97:$A$101,0),MATCH(AW472,计分标准!$C$96:$I$96,0)))</f>
        <v/>
      </c>
      <c r="AZ472" s="17" t="str">
        <f t="shared" si="48"/>
        <v/>
      </c>
      <c r="BA472" s="38"/>
    </row>
    <row r="473" spans="1:53" s="4" customFormat="1" ht="21" customHeight="1">
      <c r="A473" s="2"/>
      <c r="B473" s="5"/>
      <c r="C473" s="2"/>
      <c r="D473" s="2"/>
      <c r="E473" s="2"/>
      <c r="F473" s="18" t="str">
        <f>IF(OR(D473="",E473=""),"",VLOOKUP(D473,计分标准!$A$2:$C$10,3,0)*VLOOKUP(E473,计分标准!$A$13:$C$19,3,0))</f>
        <v/>
      </c>
      <c r="G473" s="2"/>
      <c r="H473" s="72"/>
      <c r="I473" s="2"/>
      <c r="J473" s="2"/>
      <c r="K473" s="2"/>
      <c r="L473" s="19" t="str">
        <f>IF(OR(I473="",J473="",K473=""),"",VLOOKUP(I473,计分标准!$A$23:$C$31,3,0)*INDEX(计分标准!$B$35:$I$42,MATCH(工作量统计!J473,计分标准!$A$35:$A$42,0),MATCH(工作量统计!K473,计分标准!$B$34:$I$34,0))/100)</f>
        <v/>
      </c>
      <c r="M473" s="2"/>
      <c r="N473" s="2"/>
      <c r="O473" s="17" t="str">
        <f t="shared" si="43"/>
        <v/>
      </c>
      <c r="P473" s="17" t="str">
        <f t="shared" si="44"/>
        <v/>
      </c>
      <c r="Q473" s="59"/>
      <c r="R473" s="59"/>
      <c r="S473" s="72"/>
      <c r="T473" s="59"/>
      <c r="U473" s="59"/>
      <c r="V473" s="17" t="str">
        <f>IF(U473="","",VLOOKUP(U473,计分标准!$A$47:$C$55,3,0))</f>
        <v/>
      </c>
      <c r="W473" s="2"/>
      <c r="X473" s="2"/>
      <c r="Y473" s="72"/>
      <c r="Z473" s="2"/>
      <c r="AA473" s="2"/>
      <c r="AB473" s="2"/>
      <c r="AC473" s="78"/>
      <c r="AD473" s="78"/>
      <c r="AE473" s="44"/>
      <c r="AF473" s="17" t="str">
        <f>IF(OR(Z473="",AA473="",AB473=""),"",VLOOKUP(Z473,计分标准!$A$70:$B$73,2,0)*VLOOKUP(AA473,计分标准!$A$58:$C$61,3,0)*AB473/10)</f>
        <v/>
      </c>
      <c r="AG473" s="17" t="str">
        <f>IF(AC473="",AF473,VLOOKUP(AC473,计分标准!$A$64:$B$67,2,0)*AF473)</f>
        <v/>
      </c>
      <c r="AH473" s="17" t="str">
        <f t="shared" si="45"/>
        <v/>
      </c>
      <c r="AI473" s="2"/>
      <c r="AJ473" s="72"/>
      <c r="AK473" s="72"/>
      <c r="AL473" s="2"/>
      <c r="AM473" s="17" t="str">
        <f t="shared" si="46"/>
        <v/>
      </c>
      <c r="AN473" s="2"/>
      <c r="AO473" s="72"/>
      <c r="AP473" s="2"/>
      <c r="AQ473" s="2"/>
      <c r="AR473" s="17" t="str">
        <f t="shared" si="47"/>
        <v/>
      </c>
      <c r="AS473" s="2"/>
      <c r="AT473" s="72"/>
      <c r="AU473" s="2"/>
      <c r="AV473" s="2"/>
      <c r="AW473" s="2"/>
      <c r="AX473" s="19" t="str">
        <f>IF(OR(AU473="",AV473=""),"",INDEX(计分标准!$C$77:$E$81,MATCH(工作量统计!AU473,计分标准!$A$77:$A$81,0),MATCH(工作量统计!AV473,计分标准!$C$76:$E$76,0)))</f>
        <v/>
      </c>
      <c r="AY473" s="79" t="str">
        <f>IF(AW473="",AX473,AX473*INDEX(计分标准!$C$97:$I$101,MATCH(AU473,计分标准!$A$97:$A$101,0),MATCH(AW473,计分标准!$C$96:$I$96,0)))</f>
        <v/>
      </c>
      <c r="AZ473" s="17" t="str">
        <f t="shared" si="48"/>
        <v/>
      </c>
      <c r="BA473" s="38"/>
    </row>
    <row r="474" spans="1:53" s="4" customFormat="1" ht="21" customHeight="1">
      <c r="A474" s="2"/>
      <c r="B474" s="5"/>
      <c r="C474" s="2"/>
      <c r="D474" s="2"/>
      <c r="E474" s="2"/>
      <c r="F474" s="18" t="str">
        <f>IF(OR(D474="",E474=""),"",VLOOKUP(D474,计分标准!$A$2:$C$10,3,0)*VLOOKUP(E474,计分标准!$A$13:$C$19,3,0))</f>
        <v/>
      </c>
      <c r="G474" s="2"/>
      <c r="H474" s="72"/>
      <c r="I474" s="2"/>
      <c r="J474" s="2"/>
      <c r="K474" s="2"/>
      <c r="L474" s="19" t="str">
        <f>IF(OR(I474="",J474="",K474=""),"",VLOOKUP(I474,计分标准!$A$23:$C$31,3,0)*INDEX(计分标准!$B$35:$I$42,MATCH(工作量统计!J474,计分标准!$A$35:$A$42,0),MATCH(工作量统计!K474,计分标准!$B$34:$I$34,0))/100)</f>
        <v/>
      </c>
      <c r="M474" s="2"/>
      <c r="N474" s="2"/>
      <c r="O474" s="17" t="str">
        <f t="shared" si="43"/>
        <v/>
      </c>
      <c r="P474" s="17" t="str">
        <f t="shared" si="44"/>
        <v/>
      </c>
      <c r="Q474" s="59"/>
      <c r="R474" s="59"/>
      <c r="S474" s="72"/>
      <c r="T474" s="59"/>
      <c r="U474" s="59"/>
      <c r="V474" s="17" t="str">
        <f>IF(U474="","",VLOOKUP(U474,计分标准!$A$47:$C$55,3,0))</f>
        <v/>
      </c>
      <c r="W474" s="2"/>
      <c r="X474" s="2"/>
      <c r="Y474" s="72"/>
      <c r="Z474" s="2"/>
      <c r="AA474" s="2"/>
      <c r="AB474" s="2"/>
      <c r="AC474" s="78"/>
      <c r="AD474" s="78"/>
      <c r="AE474" s="44"/>
      <c r="AF474" s="17" t="str">
        <f>IF(OR(Z474="",AA474="",AB474=""),"",VLOOKUP(Z474,计分标准!$A$70:$B$73,2,0)*VLOOKUP(AA474,计分标准!$A$58:$C$61,3,0)*AB474/10)</f>
        <v/>
      </c>
      <c r="AG474" s="17" t="str">
        <f>IF(AC474="",AF474,VLOOKUP(AC474,计分标准!$A$64:$B$67,2,0)*AF474)</f>
        <v/>
      </c>
      <c r="AH474" s="17" t="str">
        <f t="shared" si="45"/>
        <v/>
      </c>
      <c r="AI474" s="2"/>
      <c r="AJ474" s="72"/>
      <c r="AK474" s="72"/>
      <c r="AL474" s="2"/>
      <c r="AM474" s="17" t="str">
        <f t="shared" si="46"/>
        <v/>
      </c>
      <c r="AN474" s="2"/>
      <c r="AO474" s="72"/>
      <c r="AP474" s="2"/>
      <c r="AQ474" s="2"/>
      <c r="AR474" s="17" t="str">
        <f t="shared" si="47"/>
        <v/>
      </c>
      <c r="AS474" s="2"/>
      <c r="AT474" s="72"/>
      <c r="AU474" s="2"/>
      <c r="AV474" s="2"/>
      <c r="AW474" s="2"/>
      <c r="AX474" s="19" t="str">
        <f>IF(OR(AU474="",AV474=""),"",INDEX(计分标准!$C$77:$E$81,MATCH(工作量统计!AU474,计分标准!$A$77:$A$81,0),MATCH(工作量统计!AV474,计分标准!$C$76:$E$76,0)))</f>
        <v/>
      </c>
      <c r="AY474" s="79" t="str">
        <f>IF(AW474="",AX474,AX474*INDEX(计分标准!$C$97:$I$101,MATCH(AU474,计分标准!$A$97:$A$101,0),MATCH(AW474,计分标准!$C$96:$I$96,0)))</f>
        <v/>
      </c>
      <c r="AZ474" s="17" t="str">
        <f t="shared" si="48"/>
        <v/>
      </c>
      <c r="BA474" s="38"/>
    </row>
    <row r="475" spans="1:53" s="4" customFormat="1" ht="21" customHeight="1">
      <c r="A475" s="2"/>
      <c r="B475" s="5"/>
      <c r="C475" s="2"/>
      <c r="D475" s="2"/>
      <c r="E475" s="2"/>
      <c r="F475" s="18" t="str">
        <f>IF(OR(D475="",E475=""),"",VLOOKUP(D475,计分标准!$A$2:$C$10,3,0)*VLOOKUP(E475,计分标准!$A$13:$C$19,3,0))</f>
        <v/>
      </c>
      <c r="G475" s="2"/>
      <c r="H475" s="72"/>
      <c r="I475" s="2"/>
      <c r="J475" s="2"/>
      <c r="K475" s="2"/>
      <c r="L475" s="19" t="str">
        <f>IF(OR(I475="",J475="",K475=""),"",VLOOKUP(I475,计分标准!$A$23:$C$31,3,0)*INDEX(计分标准!$B$35:$I$42,MATCH(工作量统计!J475,计分标准!$A$35:$A$42,0),MATCH(工作量统计!K475,计分标准!$B$34:$I$34,0))/100)</f>
        <v/>
      </c>
      <c r="M475" s="2"/>
      <c r="N475" s="2"/>
      <c r="O475" s="17" t="str">
        <f t="shared" si="43"/>
        <v/>
      </c>
      <c r="P475" s="17" t="str">
        <f t="shared" si="44"/>
        <v/>
      </c>
      <c r="Q475" s="59"/>
      <c r="R475" s="59"/>
      <c r="S475" s="72"/>
      <c r="T475" s="59"/>
      <c r="U475" s="59"/>
      <c r="V475" s="17" t="str">
        <f>IF(U475="","",VLOOKUP(U475,计分标准!$A$47:$C$55,3,0))</f>
        <v/>
      </c>
      <c r="W475" s="2"/>
      <c r="X475" s="2"/>
      <c r="Y475" s="72"/>
      <c r="Z475" s="2"/>
      <c r="AA475" s="2"/>
      <c r="AB475" s="2"/>
      <c r="AC475" s="78"/>
      <c r="AD475" s="78"/>
      <c r="AE475" s="44"/>
      <c r="AF475" s="17" t="str">
        <f>IF(OR(Z475="",AA475="",AB475=""),"",VLOOKUP(Z475,计分标准!$A$70:$B$73,2,0)*VLOOKUP(AA475,计分标准!$A$58:$C$61,3,0)*AB475/10)</f>
        <v/>
      </c>
      <c r="AG475" s="17" t="str">
        <f>IF(AC475="",AF475,VLOOKUP(AC475,计分标准!$A$64:$B$67,2,0)*AF475)</f>
        <v/>
      </c>
      <c r="AH475" s="17" t="str">
        <f t="shared" si="45"/>
        <v/>
      </c>
      <c r="AI475" s="2"/>
      <c r="AJ475" s="72"/>
      <c r="AK475" s="72"/>
      <c r="AL475" s="2"/>
      <c r="AM475" s="17" t="str">
        <f t="shared" si="46"/>
        <v/>
      </c>
      <c r="AN475" s="2"/>
      <c r="AO475" s="72"/>
      <c r="AP475" s="2"/>
      <c r="AQ475" s="2"/>
      <c r="AR475" s="17" t="str">
        <f t="shared" si="47"/>
        <v/>
      </c>
      <c r="AS475" s="2"/>
      <c r="AT475" s="72"/>
      <c r="AU475" s="2"/>
      <c r="AV475" s="2"/>
      <c r="AW475" s="2"/>
      <c r="AX475" s="19" t="str">
        <f>IF(OR(AU475="",AV475=""),"",INDEX(计分标准!$C$77:$E$81,MATCH(工作量统计!AU475,计分标准!$A$77:$A$81,0),MATCH(工作量统计!AV475,计分标准!$C$76:$E$76,0)))</f>
        <v/>
      </c>
      <c r="AY475" s="79" t="str">
        <f>IF(AW475="",AX475,AX475*INDEX(计分标准!$C$97:$I$101,MATCH(AU475,计分标准!$A$97:$A$101,0),MATCH(AW475,计分标准!$C$96:$I$96,0)))</f>
        <v/>
      </c>
      <c r="AZ475" s="17" t="str">
        <f t="shared" si="48"/>
        <v/>
      </c>
      <c r="BA475" s="38"/>
    </row>
    <row r="476" spans="1:53" s="4" customFormat="1" ht="21" customHeight="1">
      <c r="A476" s="2"/>
      <c r="B476" s="5"/>
      <c r="C476" s="2"/>
      <c r="D476" s="2"/>
      <c r="E476" s="2"/>
      <c r="F476" s="18" t="str">
        <f>IF(OR(D476="",E476=""),"",VLOOKUP(D476,计分标准!$A$2:$C$10,3,0)*VLOOKUP(E476,计分标准!$A$13:$C$19,3,0))</f>
        <v/>
      </c>
      <c r="G476" s="2"/>
      <c r="H476" s="72"/>
      <c r="I476" s="2"/>
      <c r="J476" s="2"/>
      <c r="K476" s="2"/>
      <c r="L476" s="19" t="str">
        <f>IF(OR(I476="",J476="",K476=""),"",VLOOKUP(I476,计分标准!$A$23:$C$31,3,0)*INDEX(计分标准!$B$35:$I$42,MATCH(工作量统计!J476,计分标准!$A$35:$A$42,0),MATCH(工作量统计!K476,计分标准!$B$34:$I$34,0))/100)</f>
        <v/>
      </c>
      <c r="M476" s="2"/>
      <c r="N476" s="2"/>
      <c r="O476" s="17" t="str">
        <f t="shared" si="43"/>
        <v/>
      </c>
      <c r="P476" s="17" t="str">
        <f t="shared" si="44"/>
        <v/>
      </c>
      <c r="Q476" s="59"/>
      <c r="R476" s="59"/>
      <c r="S476" s="72"/>
      <c r="T476" s="59"/>
      <c r="U476" s="59"/>
      <c r="V476" s="17" t="str">
        <f>IF(U476="","",VLOOKUP(U476,计分标准!$A$47:$C$55,3,0))</f>
        <v/>
      </c>
      <c r="W476" s="2"/>
      <c r="X476" s="2"/>
      <c r="Y476" s="72"/>
      <c r="Z476" s="2"/>
      <c r="AA476" s="2"/>
      <c r="AB476" s="2"/>
      <c r="AC476" s="78"/>
      <c r="AD476" s="78"/>
      <c r="AE476" s="44"/>
      <c r="AF476" s="17" t="str">
        <f>IF(OR(Z476="",AA476="",AB476=""),"",VLOOKUP(Z476,计分标准!$A$70:$B$73,2,0)*VLOOKUP(AA476,计分标准!$A$58:$C$61,3,0)*AB476/10)</f>
        <v/>
      </c>
      <c r="AG476" s="17" t="str">
        <f>IF(AC476="",AF476,VLOOKUP(AC476,计分标准!$A$64:$B$67,2,0)*AF476)</f>
        <v/>
      </c>
      <c r="AH476" s="17" t="str">
        <f t="shared" si="45"/>
        <v/>
      </c>
      <c r="AI476" s="2"/>
      <c r="AJ476" s="72"/>
      <c r="AK476" s="72"/>
      <c r="AL476" s="2"/>
      <c r="AM476" s="17" t="str">
        <f t="shared" si="46"/>
        <v/>
      </c>
      <c r="AN476" s="2"/>
      <c r="AO476" s="72"/>
      <c r="AP476" s="2"/>
      <c r="AQ476" s="2"/>
      <c r="AR476" s="17" t="str">
        <f t="shared" si="47"/>
        <v/>
      </c>
      <c r="AS476" s="2"/>
      <c r="AT476" s="72"/>
      <c r="AU476" s="2"/>
      <c r="AV476" s="2"/>
      <c r="AW476" s="2"/>
      <c r="AX476" s="19" t="str">
        <f>IF(OR(AU476="",AV476=""),"",INDEX(计分标准!$C$77:$E$81,MATCH(工作量统计!AU476,计分标准!$A$77:$A$81,0),MATCH(工作量统计!AV476,计分标准!$C$76:$E$76,0)))</f>
        <v/>
      </c>
      <c r="AY476" s="79" t="str">
        <f>IF(AW476="",AX476,AX476*INDEX(计分标准!$C$97:$I$101,MATCH(AU476,计分标准!$A$97:$A$101,0),MATCH(AW476,计分标准!$C$96:$I$96,0)))</f>
        <v/>
      </c>
      <c r="AZ476" s="17" t="str">
        <f t="shared" si="48"/>
        <v/>
      </c>
      <c r="BA476" s="38"/>
    </row>
    <row r="477" spans="1:53" s="4" customFormat="1" ht="21" customHeight="1">
      <c r="A477" s="2"/>
      <c r="B477" s="5"/>
      <c r="C477" s="2"/>
      <c r="D477" s="2"/>
      <c r="E477" s="2"/>
      <c r="F477" s="18" t="str">
        <f>IF(OR(D477="",E477=""),"",VLOOKUP(D477,计分标准!$A$2:$C$10,3,0)*VLOOKUP(E477,计分标准!$A$13:$C$19,3,0))</f>
        <v/>
      </c>
      <c r="G477" s="2"/>
      <c r="H477" s="72"/>
      <c r="I477" s="2"/>
      <c r="J477" s="2"/>
      <c r="K477" s="2"/>
      <c r="L477" s="19" t="str">
        <f>IF(OR(I477="",J477="",K477=""),"",VLOOKUP(I477,计分标准!$A$23:$C$31,3,0)*INDEX(计分标准!$B$35:$I$42,MATCH(工作量统计!J477,计分标准!$A$35:$A$42,0),MATCH(工作量统计!K477,计分标准!$B$34:$I$34,0))/100)</f>
        <v/>
      </c>
      <c r="M477" s="2"/>
      <c r="N477" s="2"/>
      <c r="O477" s="17" t="str">
        <f t="shared" si="43"/>
        <v/>
      </c>
      <c r="P477" s="17" t="str">
        <f t="shared" si="44"/>
        <v/>
      </c>
      <c r="Q477" s="59"/>
      <c r="R477" s="59"/>
      <c r="S477" s="72"/>
      <c r="T477" s="59"/>
      <c r="U477" s="59"/>
      <c r="V477" s="17" t="str">
        <f>IF(U477="","",VLOOKUP(U477,计分标准!$A$47:$C$55,3,0))</f>
        <v/>
      </c>
      <c r="W477" s="2"/>
      <c r="X477" s="2"/>
      <c r="Y477" s="72"/>
      <c r="Z477" s="2"/>
      <c r="AA477" s="2"/>
      <c r="AB477" s="2"/>
      <c r="AC477" s="78"/>
      <c r="AD477" s="78"/>
      <c r="AE477" s="44"/>
      <c r="AF477" s="17" t="str">
        <f>IF(OR(Z477="",AA477="",AB477=""),"",VLOOKUP(Z477,计分标准!$A$70:$B$73,2,0)*VLOOKUP(AA477,计分标准!$A$58:$C$61,3,0)*AB477/10)</f>
        <v/>
      </c>
      <c r="AG477" s="17" t="str">
        <f>IF(AC477="",AF477,VLOOKUP(AC477,计分标准!$A$64:$B$67,2,0)*AF477)</f>
        <v/>
      </c>
      <c r="AH477" s="17" t="str">
        <f t="shared" si="45"/>
        <v/>
      </c>
      <c r="AI477" s="2"/>
      <c r="AJ477" s="72"/>
      <c r="AK477" s="72"/>
      <c r="AL477" s="2"/>
      <c r="AM477" s="17" t="str">
        <f t="shared" si="46"/>
        <v/>
      </c>
      <c r="AN477" s="2"/>
      <c r="AO477" s="72"/>
      <c r="AP477" s="2"/>
      <c r="AQ477" s="2"/>
      <c r="AR477" s="17" t="str">
        <f t="shared" si="47"/>
        <v/>
      </c>
      <c r="AS477" s="2"/>
      <c r="AT477" s="72"/>
      <c r="AU477" s="2"/>
      <c r="AV477" s="2"/>
      <c r="AW477" s="2"/>
      <c r="AX477" s="19" t="str">
        <f>IF(OR(AU477="",AV477=""),"",INDEX(计分标准!$C$77:$E$81,MATCH(工作量统计!AU477,计分标准!$A$77:$A$81,0),MATCH(工作量统计!AV477,计分标准!$C$76:$E$76,0)))</f>
        <v/>
      </c>
      <c r="AY477" s="79" t="str">
        <f>IF(AW477="",AX477,AX477*INDEX(计分标准!$C$97:$I$101,MATCH(AU477,计分标准!$A$97:$A$101,0),MATCH(AW477,计分标准!$C$96:$I$96,0)))</f>
        <v/>
      </c>
      <c r="AZ477" s="17" t="str">
        <f t="shared" si="48"/>
        <v/>
      </c>
      <c r="BA477" s="38"/>
    </row>
    <row r="478" spans="1:53" s="4" customFormat="1" ht="21" customHeight="1">
      <c r="A478" s="2"/>
      <c r="B478" s="5"/>
      <c r="C478" s="2"/>
      <c r="D478" s="2"/>
      <c r="E478" s="2"/>
      <c r="F478" s="18" t="str">
        <f>IF(OR(D478="",E478=""),"",VLOOKUP(D478,计分标准!$A$2:$C$10,3,0)*VLOOKUP(E478,计分标准!$A$13:$C$19,3,0))</f>
        <v/>
      </c>
      <c r="G478" s="2"/>
      <c r="H478" s="72"/>
      <c r="I478" s="2"/>
      <c r="J478" s="2"/>
      <c r="K478" s="2"/>
      <c r="L478" s="19" t="str">
        <f>IF(OR(I478="",J478="",K478=""),"",VLOOKUP(I478,计分标准!$A$23:$C$31,3,0)*INDEX(计分标准!$B$35:$I$42,MATCH(工作量统计!J478,计分标准!$A$35:$A$42,0),MATCH(工作量统计!K478,计分标准!$B$34:$I$34,0))/100)</f>
        <v/>
      </c>
      <c r="M478" s="2"/>
      <c r="N478" s="2"/>
      <c r="O478" s="17" t="str">
        <f t="shared" si="43"/>
        <v/>
      </c>
      <c r="P478" s="17" t="str">
        <f t="shared" si="44"/>
        <v/>
      </c>
      <c r="Q478" s="59"/>
      <c r="R478" s="59"/>
      <c r="S478" s="72"/>
      <c r="T478" s="59"/>
      <c r="U478" s="59"/>
      <c r="V478" s="17" t="str">
        <f>IF(U478="","",VLOOKUP(U478,计分标准!$A$47:$C$55,3,0))</f>
        <v/>
      </c>
      <c r="W478" s="2"/>
      <c r="X478" s="2"/>
      <c r="Y478" s="72"/>
      <c r="Z478" s="2"/>
      <c r="AA478" s="2"/>
      <c r="AB478" s="2"/>
      <c r="AC478" s="78"/>
      <c r="AD478" s="78"/>
      <c r="AE478" s="44"/>
      <c r="AF478" s="17" t="str">
        <f>IF(OR(Z478="",AA478="",AB478=""),"",VLOOKUP(Z478,计分标准!$A$70:$B$73,2,0)*VLOOKUP(AA478,计分标准!$A$58:$C$61,3,0)*AB478/10)</f>
        <v/>
      </c>
      <c r="AG478" s="17" t="str">
        <f>IF(AC478="",AF478,VLOOKUP(AC478,计分标准!$A$64:$B$67,2,0)*AF478)</f>
        <v/>
      </c>
      <c r="AH478" s="17" t="str">
        <f t="shared" si="45"/>
        <v/>
      </c>
      <c r="AI478" s="2"/>
      <c r="AJ478" s="72"/>
      <c r="AK478" s="72"/>
      <c r="AL478" s="2"/>
      <c r="AM478" s="17" t="str">
        <f t="shared" si="46"/>
        <v/>
      </c>
      <c r="AN478" s="2"/>
      <c r="AO478" s="72"/>
      <c r="AP478" s="2"/>
      <c r="AQ478" s="2"/>
      <c r="AR478" s="17" t="str">
        <f t="shared" si="47"/>
        <v/>
      </c>
      <c r="AS478" s="2"/>
      <c r="AT478" s="72"/>
      <c r="AU478" s="2"/>
      <c r="AV478" s="2"/>
      <c r="AW478" s="2"/>
      <c r="AX478" s="19" t="str">
        <f>IF(OR(AU478="",AV478=""),"",INDEX(计分标准!$C$77:$E$81,MATCH(工作量统计!AU478,计分标准!$A$77:$A$81,0),MATCH(工作量统计!AV478,计分标准!$C$76:$E$76,0)))</f>
        <v/>
      </c>
      <c r="AY478" s="79" t="str">
        <f>IF(AW478="",AX478,AX478*INDEX(计分标准!$C$97:$I$101,MATCH(AU478,计分标准!$A$97:$A$101,0),MATCH(AW478,计分标准!$C$96:$I$96,0)))</f>
        <v/>
      </c>
      <c r="AZ478" s="17" t="str">
        <f t="shared" si="48"/>
        <v/>
      </c>
      <c r="BA478" s="38"/>
    </row>
    <row r="479" spans="1:53" s="4" customFormat="1" ht="21" customHeight="1">
      <c r="A479" s="2"/>
      <c r="B479" s="5"/>
      <c r="C479" s="2"/>
      <c r="D479" s="2"/>
      <c r="E479" s="2"/>
      <c r="F479" s="18" t="str">
        <f>IF(OR(D479="",E479=""),"",VLOOKUP(D479,计分标准!$A$2:$C$10,3,0)*VLOOKUP(E479,计分标准!$A$13:$C$19,3,0))</f>
        <v/>
      </c>
      <c r="G479" s="2"/>
      <c r="H479" s="72"/>
      <c r="I479" s="2"/>
      <c r="J479" s="2"/>
      <c r="K479" s="2"/>
      <c r="L479" s="19" t="str">
        <f>IF(OR(I479="",J479="",K479=""),"",VLOOKUP(I479,计分标准!$A$23:$C$31,3,0)*INDEX(计分标准!$B$35:$I$42,MATCH(工作量统计!J479,计分标准!$A$35:$A$42,0),MATCH(工作量统计!K479,计分标准!$B$34:$I$34,0))/100)</f>
        <v/>
      </c>
      <c r="M479" s="2"/>
      <c r="N479" s="2"/>
      <c r="O479" s="17" t="str">
        <f t="shared" si="43"/>
        <v/>
      </c>
      <c r="P479" s="17" t="str">
        <f t="shared" si="44"/>
        <v/>
      </c>
      <c r="Q479" s="59"/>
      <c r="R479" s="59"/>
      <c r="S479" s="72"/>
      <c r="T479" s="59"/>
      <c r="U479" s="59"/>
      <c r="V479" s="17" t="str">
        <f>IF(U479="","",VLOOKUP(U479,计分标准!$A$47:$C$55,3,0))</f>
        <v/>
      </c>
      <c r="W479" s="2"/>
      <c r="X479" s="2"/>
      <c r="Y479" s="72"/>
      <c r="Z479" s="2"/>
      <c r="AA479" s="2"/>
      <c r="AB479" s="2"/>
      <c r="AC479" s="78"/>
      <c r="AD479" s="78"/>
      <c r="AE479" s="44"/>
      <c r="AF479" s="17" t="str">
        <f>IF(OR(Z479="",AA479="",AB479=""),"",VLOOKUP(Z479,计分标准!$A$70:$B$73,2,0)*VLOOKUP(AA479,计分标准!$A$58:$C$61,3,0)*AB479/10)</f>
        <v/>
      </c>
      <c r="AG479" s="17" t="str">
        <f>IF(AC479="",AF479,VLOOKUP(AC479,计分标准!$A$64:$B$67,2,0)*AF479)</f>
        <v/>
      </c>
      <c r="AH479" s="17" t="str">
        <f t="shared" si="45"/>
        <v/>
      </c>
      <c r="AI479" s="2"/>
      <c r="AJ479" s="72"/>
      <c r="AK479" s="72"/>
      <c r="AL479" s="2"/>
      <c r="AM479" s="17" t="str">
        <f t="shared" si="46"/>
        <v/>
      </c>
      <c r="AN479" s="2"/>
      <c r="AO479" s="72"/>
      <c r="AP479" s="2"/>
      <c r="AQ479" s="2"/>
      <c r="AR479" s="17" t="str">
        <f t="shared" si="47"/>
        <v/>
      </c>
      <c r="AS479" s="2"/>
      <c r="AT479" s="72"/>
      <c r="AU479" s="2"/>
      <c r="AV479" s="2"/>
      <c r="AW479" s="2"/>
      <c r="AX479" s="19" t="str">
        <f>IF(OR(AU479="",AV479=""),"",INDEX(计分标准!$C$77:$E$81,MATCH(工作量统计!AU479,计分标准!$A$77:$A$81,0),MATCH(工作量统计!AV479,计分标准!$C$76:$E$76,0)))</f>
        <v/>
      </c>
      <c r="AY479" s="79" t="str">
        <f>IF(AW479="",AX479,AX479*INDEX(计分标准!$C$97:$I$101,MATCH(AU479,计分标准!$A$97:$A$101,0),MATCH(AW479,计分标准!$C$96:$I$96,0)))</f>
        <v/>
      </c>
      <c r="AZ479" s="17" t="str">
        <f t="shared" si="48"/>
        <v/>
      </c>
      <c r="BA479" s="38"/>
    </row>
    <row r="480" spans="1:53" s="4" customFormat="1" ht="21" customHeight="1">
      <c r="A480" s="2"/>
      <c r="B480" s="5"/>
      <c r="C480" s="2"/>
      <c r="D480" s="2"/>
      <c r="E480" s="2"/>
      <c r="F480" s="18" t="str">
        <f>IF(OR(D480="",E480=""),"",VLOOKUP(D480,计分标准!$A$2:$C$10,3,0)*VLOOKUP(E480,计分标准!$A$13:$C$19,3,0))</f>
        <v/>
      </c>
      <c r="G480" s="2"/>
      <c r="H480" s="72"/>
      <c r="I480" s="2"/>
      <c r="J480" s="2"/>
      <c r="K480" s="2"/>
      <c r="L480" s="19" t="str">
        <f>IF(OR(I480="",J480="",K480=""),"",VLOOKUP(I480,计分标准!$A$23:$C$31,3,0)*INDEX(计分标准!$B$35:$I$42,MATCH(工作量统计!J480,计分标准!$A$35:$A$42,0),MATCH(工作量统计!K480,计分标准!$B$34:$I$34,0))/100)</f>
        <v/>
      </c>
      <c r="M480" s="2"/>
      <c r="N480" s="2"/>
      <c r="O480" s="17" t="str">
        <f t="shared" si="43"/>
        <v/>
      </c>
      <c r="P480" s="17" t="str">
        <f t="shared" si="44"/>
        <v/>
      </c>
      <c r="Q480" s="59"/>
      <c r="R480" s="59"/>
      <c r="S480" s="72"/>
      <c r="T480" s="59"/>
      <c r="U480" s="59"/>
      <c r="V480" s="17" t="str">
        <f>IF(U480="","",VLOOKUP(U480,计分标准!$A$47:$C$55,3,0))</f>
        <v/>
      </c>
      <c r="W480" s="2"/>
      <c r="X480" s="2"/>
      <c r="Y480" s="72"/>
      <c r="Z480" s="2"/>
      <c r="AA480" s="2"/>
      <c r="AB480" s="2"/>
      <c r="AC480" s="78"/>
      <c r="AD480" s="78"/>
      <c r="AE480" s="44"/>
      <c r="AF480" s="17" t="str">
        <f>IF(OR(Z480="",AA480="",AB480=""),"",VLOOKUP(Z480,计分标准!$A$70:$B$73,2,0)*VLOOKUP(AA480,计分标准!$A$58:$C$61,3,0)*AB480/10)</f>
        <v/>
      </c>
      <c r="AG480" s="17" t="str">
        <f>IF(AC480="",AF480,VLOOKUP(AC480,计分标准!$A$64:$B$67,2,0)*AF480)</f>
        <v/>
      </c>
      <c r="AH480" s="17" t="str">
        <f t="shared" si="45"/>
        <v/>
      </c>
      <c r="AI480" s="2"/>
      <c r="AJ480" s="72"/>
      <c r="AK480" s="72"/>
      <c r="AL480" s="2"/>
      <c r="AM480" s="17" t="str">
        <f t="shared" si="46"/>
        <v/>
      </c>
      <c r="AN480" s="2"/>
      <c r="AO480" s="72"/>
      <c r="AP480" s="2"/>
      <c r="AQ480" s="2"/>
      <c r="AR480" s="17" t="str">
        <f t="shared" si="47"/>
        <v/>
      </c>
      <c r="AS480" s="2"/>
      <c r="AT480" s="72"/>
      <c r="AU480" s="2"/>
      <c r="AV480" s="2"/>
      <c r="AW480" s="2"/>
      <c r="AX480" s="19" t="str">
        <f>IF(OR(AU480="",AV480=""),"",INDEX(计分标准!$C$77:$E$81,MATCH(工作量统计!AU480,计分标准!$A$77:$A$81,0),MATCH(工作量统计!AV480,计分标准!$C$76:$E$76,0)))</f>
        <v/>
      </c>
      <c r="AY480" s="79" t="str">
        <f>IF(AW480="",AX480,AX480*INDEX(计分标准!$C$97:$I$101,MATCH(AU480,计分标准!$A$97:$A$101,0),MATCH(AW480,计分标准!$C$96:$I$96,0)))</f>
        <v/>
      </c>
      <c r="AZ480" s="17" t="str">
        <f t="shared" si="48"/>
        <v/>
      </c>
      <c r="BA480" s="38"/>
    </row>
    <row r="481" spans="1:53" s="4" customFormat="1" ht="21" customHeight="1">
      <c r="A481" s="2"/>
      <c r="B481" s="5"/>
      <c r="C481" s="2"/>
      <c r="D481" s="2"/>
      <c r="E481" s="2"/>
      <c r="F481" s="18" t="str">
        <f>IF(OR(D481="",E481=""),"",VLOOKUP(D481,计分标准!$A$2:$C$10,3,0)*VLOOKUP(E481,计分标准!$A$13:$C$19,3,0))</f>
        <v/>
      </c>
      <c r="G481" s="2"/>
      <c r="H481" s="72"/>
      <c r="I481" s="2"/>
      <c r="J481" s="2"/>
      <c r="K481" s="2"/>
      <c r="L481" s="19" t="str">
        <f>IF(OR(I481="",J481="",K481=""),"",VLOOKUP(I481,计分标准!$A$23:$C$31,3,0)*INDEX(计分标准!$B$35:$I$42,MATCH(工作量统计!J481,计分标准!$A$35:$A$42,0),MATCH(工作量统计!K481,计分标准!$B$34:$I$34,0))/100)</f>
        <v/>
      </c>
      <c r="M481" s="2"/>
      <c r="N481" s="2"/>
      <c r="O481" s="17" t="str">
        <f t="shared" si="43"/>
        <v/>
      </c>
      <c r="P481" s="17" t="str">
        <f t="shared" si="44"/>
        <v/>
      </c>
      <c r="Q481" s="59"/>
      <c r="R481" s="59"/>
      <c r="S481" s="72"/>
      <c r="T481" s="59"/>
      <c r="U481" s="59"/>
      <c r="V481" s="17" t="str">
        <f>IF(U481="","",VLOOKUP(U481,计分标准!$A$47:$C$55,3,0))</f>
        <v/>
      </c>
      <c r="W481" s="2"/>
      <c r="X481" s="2"/>
      <c r="Y481" s="72"/>
      <c r="Z481" s="2"/>
      <c r="AA481" s="2"/>
      <c r="AB481" s="2"/>
      <c r="AC481" s="78"/>
      <c r="AD481" s="78"/>
      <c r="AE481" s="44"/>
      <c r="AF481" s="17" t="str">
        <f>IF(OR(Z481="",AA481="",AB481=""),"",VLOOKUP(Z481,计分标准!$A$70:$B$73,2,0)*VLOOKUP(AA481,计分标准!$A$58:$C$61,3,0)*AB481/10)</f>
        <v/>
      </c>
      <c r="AG481" s="17" t="str">
        <f>IF(AC481="",AF481,VLOOKUP(AC481,计分标准!$A$64:$B$67,2,0)*AF481)</f>
        <v/>
      </c>
      <c r="AH481" s="17" t="str">
        <f t="shared" si="45"/>
        <v/>
      </c>
      <c r="AI481" s="2"/>
      <c r="AJ481" s="72"/>
      <c r="AK481" s="72"/>
      <c r="AL481" s="2"/>
      <c r="AM481" s="17" t="str">
        <f t="shared" si="46"/>
        <v/>
      </c>
      <c r="AN481" s="2"/>
      <c r="AO481" s="72"/>
      <c r="AP481" s="2"/>
      <c r="AQ481" s="2"/>
      <c r="AR481" s="17" t="str">
        <f t="shared" si="47"/>
        <v/>
      </c>
      <c r="AS481" s="2"/>
      <c r="AT481" s="72"/>
      <c r="AU481" s="2"/>
      <c r="AV481" s="2"/>
      <c r="AW481" s="2"/>
      <c r="AX481" s="19" t="str">
        <f>IF(OR(AU481="",AV481=""),"",INDEX(计分标准!$C$77:$E$81,MATCH(工作量统计!AU481,计分标准!$A$77:$A$81,0),MATCH(工作量统计!AV481,计分标准!$C$76:$E$76,0)))</f>
        <v/>
      </c>
      <c r="AY481" s="79" t="str">
        <f>IF(AW481="",AX481,AX481*INDEX(计分标准!$C$97:$I$101,MATCH(AU481,计分标准!$A$97:$A$101,0),MATCH(AW481,计分标准!$C$96:$I$96,0)))</f>
        <v/>
      </c>
      <c r="AZ481" s="17" t="str">
        <f t="shared" si="48"/>
        <v/>
      </c>
      <c r="BA481" s="38"/>
    </row>
    <row r="482" spans="1:53" s="4" customFormat="1" ht="21" customHeight="1">
      <c r="A482" s="2"/>
      <c r="B482" s="5"/>
      <c r="C482" s="2"/>
      <c r="D482" s="2"/>
      <c r="E482" s="2"/>
      <c r="F482" s="18" t="str">
        <f>IF(OR(D482="",E482=""),"",VLOOKUP(D482,计分标准!$A$2:$C$10,3,0)*VLOOKUP(E482,计分标准!$A$13:$C$19,3,0))</f>
        <v/>
      </c>
      <c r="G482" s="2"/>
      <c r="H482" s="72"/>
      <c r="I482" s="2"/>
      <c r="J482" s="2"/>
      <c r="K482" s="2"/>
      <c r="L482" s="19" t="str">
        <f>IF(OR(I482="",J482="",K482=""),"",VLOOKUP(I482,计分标准!$A$23:$C$31,3,0)*INDEX(计分标准!$B$35:$I$42,MATCH(工作量统计!J482,计分标准!$A$35:$A$42,0),MATCH(工作量统计!K482,计分标准!$B$34:$I$34,0))/100)</f>
        <v/>
      </c>
      <c r="M482" s="2"/>
      <c r="N482" s="2"/>
      <c r="O482" s="17" t="str">
        <f t="shared" si="43"/>
        <v/>
      </c>
      <c r="P482" s="17" t="str">
        <f t="shared" si="44"/>
        <v/>
      </c>
      <c r="Q482" s="59"/>
      <c r="R482" s="59"/>
      <c r="S482" s="72"/>
      <c r="T482" s="59"/>
      <c r="U482" s="59"/>
      <c r="V482" s="17" t="str">
        <f>IF(U482="","",VLOOKUP(U482,计分标准!$A$47:$C$55,3,0))</f>
        <v/>
      </c>
      <c r="W482" s="2"/>
      <c r="X482" s="2"/>
      <c r="Y482" s="72"/>
      <c r="Z482" s="2"/>
      <c r="AA482" s="2"/>
      <c r="AB482" s="2"/>
      <c r="AC482" s="78"/>
      <c r="AD482" s="78"/>
      <c r="AE482" s="44"/>
      <c r="AF482" s="17" t="str">
        <f>IF(OR(Z482="",AA482="",AB482=""),"",VLOOKUP(Z482,计分标准!$A$70:$B$73,2,0)*VLOOKUP(AA482,计分标准!$A$58:$C$61,3,0)*AB482/10)</f>
        <v/>
      </c>
      <c r="AG482" s="17" t="str">
        <f>IF(AC482="",AF482,VLOOKUP(AC482,计分标准!$A$64:$B$67,2,0)*AF482)</f>
        <v/>
      </c>
      <c r="AH482" s="17" t="str">
        <f t="shared" si="45"/>
        <v/>
      </c>
      <c r="AI482" s="2"/>
      <c r="AJ482" s="72"/>
      <c r="AK482" s="72"/>
      <c r="AL482" s="2"/>
      <c r="AM482" s="17" t="str">
        <f t="shared" si="46"/>
        <v/>
      </c>
      <c r="AN482" s="2"/>
      <c r="AO482" s="72"/>
      <c r="AP482" s="2"/>
      <c r="AQ482" s="2"/>
      <c r="AR482" s="17" t="str">
        <f t="shared" si="47"/>
        <v/>
      </c>
      <c r="AS482" s="2"/>
      <c r="AT482" s="72"/>
      <c r="AU482" s="2"/>
      <c r="AV482" s="2"/>
      <c r="AW482" s="2"/>
      <c r="AX482" s="19" t="str">
        <f>IF(OR(AU482="",AV482=""),"",INDEX(计分标准!$C$77:$E$81,MATCH(工作量统计!AU482,计分标准!$A$77:$A$81,0),MATCH(工作量统计!AV482,计分标准!$C$76:$E$76,0)))</f>
        <v/>
      </c>
      <c r="AY482" s="79" t="str">
        <f>IF(AW482="",AX482,AX482*INDEX(计分标准!$C$97:$I$101,MATCH(AU482,计分标准!$A$97:$A$101,0),MATCH(AW482,计分标准!$C$96:$I$96,0)))</f>
        <v/>
      </c>
      <c r="AZ482" s="17" t="str">
        <f t="shared" si="48"/>
        <v/>
      </c>
      <c r="BA482" s="38"/>
    </row>
    <row r="483" spans="1:53" s="4" customFormat="1" ht="21" customHeight="1">
      <c r="A483" s="2"/>
      <c r="B483" s="5"/>
      <c r="C483" s="2"/>
      <c r="D483" s="2"/>
      <c r="E483" s="2"/>
      <c r="F483" s="18" t="str">
        <f>IF(OR(D483="",E483=""),"",VLOOKUP(D483,计分标准!$A$2:$C$10,3,0)*VLOOKUP(E483,计分标准!$A$13:$C$19,3,0))</f>
        <v/>
      </c>
      <c r="G483" s="2"/>
      <c r="H483" s="72"/>
      <c r="I483" s="2"/>
      <c r="J483" s="2"/>
      <c r="K483" s="2"/>
      <c r="L483" s="19" t="str">
        <f>IF(OR(I483="",J483="",K483=""),"",VLOOKUP(I483,计分标准!$A$23:$C$31,3,0)*INDEX(计分标准!$B$35:$I$42,MATCH(工作量统计!J483,计分标准!$A$35:$A$42,0),MATCH(工作量统计!K483,计分标准!$B$34:$I$34,0))/100)</f>
        <v/>
      </c>
      <c r="M483" s="2"/>
      <c r="N483" s="2"/>
      <c r="O483" s="17" t="str">
        <f t="shared" si="43"/>
        <v/>
      </c>
      <c r="P483" s="17" t="str">
        <f t="shared" si="44"/>
        <v/>
      </c>
      <c r="Q483" s="59"/>
      <c r="R483" s="59"/>
      <c r="S483" s="72"/>
      <c r="T483" s="59"/>
      <c r="U483" s="59"/>
      <c r="V483" s="17" t="str">
        <f>IF(U483="","",VLOOKUP(U483,计分标准!$A$47:$C$55,3,0))</f>
        <v/>
      </c>
      <c r="W483" s="2"/>
      <c r="X483" s="2"/>
      <c r="Y483" s="72"/>
      <c r="Z483" s="2"/>
      <c r="AA483" s="2"/>
      <c r="AB483" s="2"/>
      <c r="AC483" s="78"/>
      <c r="AD483" s="78"/>
      <c r="AE483" s="44"/>
      <c r="AF483" s="17" t="str">
        <f>IF(OR(Z483="",AA483="",AB483=""),"",VLOOKUP(Z483,计分标准!$A$70:$B$73,2,0)*VLOOKUP(AA483,计分标准!$A$58:$C$61,3,0)*AB483/10)</f>
        <v/>
      </c>
      <c r="AG483" s="17" t="str">
        <f>IF(AC483="",AF483,VLOOKUP(AC483,计分标准!$A$64:$B$67,2,0)*AF483)</f>
        <v/>
      </c>
      <c r="AH483" s="17" t="str">
        <f t="shared" si="45"/>
        <v/>
      </c>
      <c r="AI483" s="2"/>
      <c r="AJ483" s="72"/>
      <c r="AK483" s="72"/>
      <c r="AL483" s="2"/>
      <c r="AM483" s="17" t="str">
        <f t="shared" si="46"/>
        <v/>
      </c>
      <c r="AN483" s="2"/>
      <c r="AO483" s="72"/>
      <c r="AP483" s="2"/>
      <c r="AQ483" s="2"/>
      <c r="AR483" s="17" t="str">
        <f t="shared" si="47"/>
        <v/>
      </c>
      <c r="AS483" s="2"/>
      <c r="AT483" s="72"/>
      <c r="AU483" s="2"/>
      <c r="AV483" s="2"/>
      <c r="AW483" s="2"/>
      <c r="AX483" s="19" t="str">
        <f>IF(OR(AU483="",AV483=""),"",INDEX(计分标准!$C$77:$E$81,MATCH(工作量统计!AU483,计分标准!$A$77:$A$81,0),MATCH(工作量统计!AV483,计分标准!$C$76:$E$76,0)))</f>
        <v/>
      </c>
      <c r="AY483" s="79" t="str">
        <f>IF(AW483="",AX483,AX483*INDEX(计分标准!$C$97:$I$101,MATCH(AU483,计分标准!$A$97:$A$101,0),MATCH(AW483,计分标准!$C$96:$I$96,0)))</f>
        <v/>
      </c>
      <c r="AZ483" s="17" t="str">
        <f t="shared" si="48"/>
        <v/>
      </c>
      <c r="BA483" s="38"/>
    </row>
    <row r="484" spans="1:53" s="4" customFormat="1" ht="21" customHeight="1">
      <c r="A484" s="2"/>
      <c r="B484" s="5"/>
      <c r="C484" s="2"/>
      <c r="D484" s="2"/>
      <c r="E484" s="2"/>
      <c r="F484" s="18" t="str">
        <f>IF(OR(D484="",E484=""),"",VLOOKUP(D484,计分标准!$A$2:$C$10,3,0)*VLOOKUP(E484,计分标准!$A$13:$C$19,3,0))</f>
        <v/>
      </c>
      <c r="G484" s="2"/>
      <c r="H484" s="72"/>
      <c r="I484" s="2"/>
      <c r="J484" s="2"/>
      <c r="K484" s="2"/>
      <c r="L484" s="19" t="str">
        <f>IF(OR(I484="",J484="",K484=""),"",VLOOKUP(I484,计分标准!$A$23:$C$31,3,0)*INDEX(计分标准!$B$35:$I$42,MATCH(工作量统计!J484,计分标准!$A$35:$A$42,0),MATCH(工作量统计!K484,计分标准!$B$34:$I$34,0))/100)</f>
        <v/>
      </c>
      <c r="M484" s="2"/>
      <c r="N484" s="2"/>
      <c r="O484" s="17" t="str">
        <f t="shared" si="43"/>
        <v/>
      </c>
      <c r="P484" s="17" t="str">
        <f t="shared" si="44"/>
        <v/>
      </c>
      <c r="Q484" s="59"/>
      <c r="R484" s="59"/>
      <c r="S484" s="72"/>
      <c r="T484" s="59"/>
      <c r="U484" s="59"/>
      <c r="V484" s="17" t="str">
        <f>IF(U484="","",VLOOKUP(U484,计分标准!$A$47:$C$55,3,0))</f>
        <v/>
      </c>
      <c r="W484" s="2"/>
      <c r="X484" s="2"/>
      <c r="Y484" s="72"/>
      <c r="Z484" s="2"/>
      <c r="AA484" s="2"/>
      <c r="AB484" s="2"/>
      <c r="AC484" s="78"/>
      <c r="AD484" s="78"/>
      <c r="AE484" s="44"/>
      <c r="AF484" s="17" t="str">
        <f>IF(OR(Z484="",AA484="",AB484=""),"",VLOOKUP(Z484,计分标准!$A$70:$B$73,2,0)*VLOOKUP(AA484,计分标准!$A$58:$C$61,3,0)*AB484/10)</f>
        <v/>
      </c>
      <c r="AG484" s="17" t="str">
        <f>IF(AC484="",AF484,VLOOKUP(AC484,计分标准!$A$64:$B$67,2,0)*AF484)</f>
        <v/>
      </c>
      <c r="AH484" s="17" t="str">
        <f t="shared" si="45"/>
        <v/>
      </c>
      <c r="AI484" s="2"/>
      <c r="AJ484" s="72"/>
      <c r="AK484" s="72"/>
      <c r="AL484" s="2"/>
      <c r="AM484" s="17" t="str">
        <f t="shared" si="46"/>
        <v/>
      </c>
      <c r="AN484" s="2"/>
      <c r="AO484" s="72"/>
      <c r="AP484" s="2"/>
      <c r="AQ484" s="2"/>
      <c r="AR484" s="17" t="str">
        <f t="shared" si="47"/>
        <v/>
      </c>
      <c r="AS484" s="2"/>
      <c r="AT484" s="72"/>
      <c r="AU484" s="2"/>
      <c r="AV484" s="2"/>
      <c r="AW484" s="2"/>
      <c r="AX484" s="19" t="str">
        <f>IF(OR(AU484="",AV484=""),"",INDEX(计分标准!$C$77:$E$81,MATCH(工作量统计!AU484,计分标准!$A$77:$A$81,0),MATCH(工作量统计!AV484,计分标准!$C$76:$E$76,0)))</f>
        <v/>
      </c>
      <c r="AY484" s="79" t="str">
        <f>IF(AW484="",AX484,AX484*INDEX(计分标准!$C$97:$I$101,MATCH(AU484,计分标准!$A$97:$A$101,0),MATCH(AW484,计分标准!$C$96:$I$96,0)))</f>
        <v/>
      </c>
      <c r="AZ484" s="17" t="str">
        <f t="shared" si="48"/>
        <v/>
      </c>
      <c r="BA484" s="38"/>
    </row>
    <row r="485" spans="1:53" s="4" customFormat="1" ht="21" customHeight="1">
      <c r="A485" s="2"/>
      <c r="B485" s="5"/>
      <c r="C485" s="2"/>
      <c r="D485" s="2"/>
      <c r="E485" s="2"/>
      <c r="F485" s="18" t="str">
        <f>IF(OR(D485="",E485=""),"",VLOOKUP(D485,计分标准!$A$2:$C$10,3,0)*VLOOKUP(E485,计分标准!$A$13:$C$19,3,0))</f>
        <v/>
      </c>
      <c r="G485" s="2"/>
      <c r="H485" s="72"/>
      <c r="I485" s="2"/>
      <c r="J485" s="2"/>
      <c r="K485" s="2"/>
      <c r="L485" s="19" t="str">
        <f>IF(OR(I485="",J485="",K485=""),"",VLOOKUP(I485,计分标准!$A$23:$C$31,3,0)*INDEX(计分标准!$B$35:$I$42,MATCH(工作量统计!J485,计分标准!$A$35:$A$42,0),MATCH(工作量统计!K485,计分标准!$B$34:$I$34,0))/100)</f>
        <v/>
      </c>
      <c r="M485" s="2"/>
      <c r="N485" s="2"/>
      <c r="O485" s="17" t="str">
        <f t="shared" si="43"/>
        <v/>
      </c>
      <c r="P485" s="17" t="str">
        <f t="shared" si="44"/>
        <v/>
      </c>
      <c r="Q485" s="59"/>
      <c r="R485" s="59"/>
      <c r="S485" s="72"/>
      <c r="T485" s="59"/>
      <c r="U485" s="59"/>
      <c r="V485" s="17" t="str">
        <f>IF(U485="","",VLOOKUP(U485,计分标准!$A$47:$C$55,3,0))</f>
        <v/>
      </c>
      <c r="W485" s="2"/>
      <c r="X485" s="2"/>
      <c r="Y485" s="72"/>
      <c r="Z485" s="2"/>
      <c r="AA485" s="2"/>
      <c r="AB485" s="2"/>
      <c r="AC485" s="78"/>
      <c r="AD485" s="78"/>
      <c r="AE485" s="44"/>
      <c r="AF485" s="17" t="str">
        <f>IF(OR(Z485="",AA485="",AB485=""),"",VLOOKUP(Z485,计分标准!$A$70:$B$73,2,0)*VLOOKUP(AA485,计分标准!$A$58:$C$61,3,0)*AB485/10)</f>
        <v/>
      </c>
      <c r="AG485" s="17" t="str">
        <f>IF(AC485="",AF485,VLOOKUP(AC485,计分标准!$A$64:$B$67,2,0)*AF485)</f>
        <v/>
      </c>
      <c r="AH485" s="17" t="str">
        <f t="shared" si="45"/>
        <v/>
      </c>
      <c r="AI485" s="2"/>
      <c r="AJ485" s="72"/>
      <c r="AK485" s="72"/>
      <c r="AL485" s="2"/>
      <c r="AM485" s="17" t="str">
        <f t="shared" si="46"/>
        <v/>
      </c>
      <c r="AN485" s="2"/>
      <c r="AO485" s="72"/>
      <c r="AP485" s="2"/>
      <c r="AQ485" s="2"/>
      <c r="AR485" s="17" t="str">
        <f t="shared" si="47"/>
        <v/>
      </c>
      <c r="AS485" s="2"/>
      <c r="AT485" s="72"/>
      <c r="AU485" s="2"/>
      <c r="AV485" s="2"/>
      <c r="AW485" s="2"/>
      <c r="AX485" s="19" t="str">
        <f>IF(OR(AU485="",AV485=""),"",INDEX(计分标准!$C$77:$E$81,MATCH(工作量统计!AU485,计分标准!$A$77:$A$81,0),MATCH(工作量统计!AV485,计分标准!$C$76:$E$76,0)))</f>
        <v/>
      </c>
      <c r="AY485" s="79" t="str">
        <f>IF(AW485="",AX485,AX485*INDEX(计分标准!$C$97:$I$101,MATCH(AU485,计分标准!$A$97:$A$101,0),MATCH(AW485,计分标准!$C$96:$I$96,0)))</f>
        <v/>
      </c>
      <c r="AZ485" s="17" t="str">
        <f t="shared" si="48"/>
        <v/>
      </c>
      <c r="BA485" s="38"/>
    </row>
    <row r="486" spans="1:53" s="4" customFormat="1" ht="21" customHeight="1">
      <c r="A486" s="2"/>
      <c r="B486" s="5"/>
      <c r="C486" s="2"/>
      <c r="D486" s="2"/>
      <c r="E486" s="2"/>
      <c r="F486" s="18" t="str">
        <f>IF(OR(D486="",E486=""),"",VLOOKUP(D486,计分标准!$A$2:$C$10,3,0)*VLOOKUP(E486,计分标准!$A$13:$C$19,3,0))</f>
        <v/>
      </c>
      <c r="G486" s="2"/>
      <c r="H486" s="72"/>
      <c r="I486" s="2"/>
      <c r="J486" s="2"/>
      <c r="K486" s="2"/>
      <c r="L486" s="19" t="str">
        <f>IF(OR(I486="",J486="",K486=""),"",VLOOKUP(I486,计分标准!$A$23:$C$31,3,0)*INDEX(计分标准!$B$35:$I$42,MATCH(工作量统计!J486,计分标准!$A$35:$A$42,0),MATCH(工作量统计!K486,计分标准!$B$34:$I$34,0))/100)</f>
        <v/>
      </c>
      <c r="M486" s="2"/>
      <c r="N486" s="2"/>
      <c r="O486" s="17" t="str">
        <f t="shared" si="43"/>
        <v/>
      </c>
      <c r="P486" s="17" t="str">
        <f t="shared" si="44"/>
        <v/>
      </c>
      <c r="Q486" s="59"/>
      <c r="R486" s="59"/>
      <c r="S486" s="72"/>
      <c r="T486" s="59"/>
      <c r="U486" s="59"/>
      <c r="V486" s="17" t="str">
        <f>IF(U486="","",VLOOKUP(U486,计分标准!$A$47:$C$55,3,0))</f>
        <v/>
      </c>
      <c r="W486" s="2"/>
      <c r="X486" s="2"/>
      <c r="Y486" s="72"/>
      <c r="Z486" s="2"/>
      <c r="AA486" s="2"/>
      <c r="AB486" s="2"/>
      <c r="AC486" s="78"/>
      <c r="AD486" s="78"/>
      <c r="AE486" s="44"/>
      <c r="AF486" s="17" t="str">
        <f>IF(OR(Z486="",AA486="",AB486=""),"",VLOOKUP(Z486,计分标准!$A$70:$B$73,2,0)*VLOOKUP(AA486,计分标准!$A$58:$C$61,3,0)*AB486/10)</f>
        <v/>
      </c>
      <c r="AG486" s="17" t="str">
        <f>IF(AC486="",AF486,VLOOKUP(AC486,计分标准!$A$64:$B$67,2,0)*AF486)</f>
        <v/>
      </c>
      <c r="AH486" s="17" t="str">
        <f t="shared" si="45"/>
        <v/>
      </c>
      <c r="AI486" s="2"/>
      <c r="AJ486" s="72"/>
      <c r="AK486" s="72"/>
      <c r="AL486" s="2"/>
      <c r="AM486" s="17" t="str">
        <f t="shared" si="46"/>
        <v/>
      </c>
      <c r="AN486" s="2"/>
      <c r="AO486" s="72"/>
      <c r="AP486" s="2"/>
      <c r="AQ486" s="2"/>
      <c r="AR486" s="17" t="str">
        <f t="shared" si="47"/>
        <v/>
      </c>
      <c r="AS486" s="2"/>
      <c r="AT486" s="72"/>
      <c r="AU486" s="2"/>
      <c r="AV486" s="2"/>
      <c r="AW486" s="2"/>
      <c r="AX486" s="19" t="str">
        <f>IF(OR(AU486="",AV486=""),"",INDEX(计分标准!$C$77:$E$81,MATCH(工作量统计!AU486,计分标准!$A$77:$A$81,0),MATCH(工作量统计!AV486,计分标准!$C$76:$E$76,0)))</f>
        <v/>
      </c>
      <c r="AY486" s="79" t="str">
        <f>IF(AW486="",AX486,AX486*INDEX(计分标准!$C$97:$I$101,MATCH(AU486,计分标准!$A$97:$A$101,0),MATCH(AW486,计分标准!$C$96:$I$96,0)))</f>
        <v/>
      </c>
      <c r="AZ486" s="17" t="str">
        <f t="shared" si="48"/>
        <v/>
      </c>
      <c r="BA486" s="38"/>
    </row>
    <row r="487" spans="1:53" s="4" customFormat="1" ht="21" customHeight="1">
      <c r="A487" s="2"/>
      <c r="B487" s="5"/>
      <c r="C487" s="2"/>
      <c r="D487" s="2"/>
      <c r="E487" s="2"/>
      <c r="F487" s="18" t="str">
        <f>IF(OR(D487="",E487=""),"",VLOOKUP(D487,计分标准!$A$2:$C$10,3,0)*VLOOKUP(E487,计分标准!$A$13:$C$19,3,0))</f>
        <v/>
      </c>
      <c r="G487" s="2"/>
      <c r="H487" s="72"/>
      <c r="I487" s="2"/>
      <c r="J487" s="2"/>
      <c r="K487" s="2"/>
      <c r="L487" s="19" t="str">
        <f>IF(OR(I487="",J487="",K487=""),"",VLOOKUP(I487,计分标准!$A$23:$C$31,3,0)*INDEX(计分标准!$B$35:$I$42,MATCH(工作量统计!J487,计分标准!$A$35:$A$42,0),MATCH(工作量统计!K487,计分标准!$B$34:$I$34,0))/100)</f>
        <v/>
      </c>
      <c r="M487" s="2"/>
      <c r="N487" s="2"/>
      <c r="O487" s="17" t="str">
        <f t="shared" si="43"/>
        <v/>
      </c>
      <c r="P487" s="17" t="str">
        <f t="shared" si="44"/>
        <v/>
      </c>
      <c r="Q487" s="59"/>
      <c r="R487" s="59"/>
      <c r="S487" s="72"/>
      <c r="T487" s="59"/>
      <c r="U487" s="59"/>
      <c r="V487" s="17" t="str">
        <f>IF(U487="","",VLOOKUP(U487,计分标准!$A$47:$C$55,3,0))</f>
        <v/>
      </c>
      <c r="W487" s="2"/>
      <c r="X487" s="2"/>
      <c r="Y487" s="72"/>
      <c r="Z487" s="2"/>
      <c r="AA487" s="2"/>
      <c r="AB487" s="2"/>
      <c r="AC487" s="78"/>
      <c r="AD487" s="78"/>
      <c r="AE487" s="44"/>
      <c r="AF487" s="17" t="str">
        <f>IF(OR(Z487="",AA487="",AB487=""),"",VLOOKUP(Z487,计分标准!$A$70:$B$73,2,0)*VLOOKUP(AA487,计分标准!$A$58:$C$61,3,0)*AB487/10)</f>
        <v/>
      </c>
      <c r="AG487" s="17" t="str">
        <f>IF(AC487="",AF487,VLOOKUP(AC487,计分标准!$A$64:$B$67,2,0)*AF487)</f>
        <v/>
      </c>
      <c r="AH487" s="17" t="str">
        <f t="shared" si="45"/>
        <v/>
      </c>
      <c r="AI487" s="2"/>
      <c r="AJ487" s="72"/>
      <c r="AK487" s="72"/>
      <c r="AL487" s="2"/>
      <c r="AM487" s="17" t="str">
        <f t="shared" si="46"/>
        <v/>
      </c>
      <c r="AN487" s="2"/>
      <c r="AO487" s="72"/>
      <c r="AP487" s="2"/>
      <c r="AQ487" s="2"/>
      <c r="AR487" s="17" t="str">
        <f t="shared" si="47"/>
        <v/>
      </c>
      <c r="AS487" s="2"/>
      <c r="AT487" s="72"/>
      <c r="AU487" s="2"/>
      <c r="AV487" s="2"/>
      <c r="AW487" s="2"/>
      <c r="AX487" s="19" t="str">
        <f>IF(OR(AU487="",AV487=""),"",INDEX(计分标准!$C$77:$E$81,MATCH(工作量统计!AU487,计分标准!$A$77:$A$81,0),MATCH(工作量统计!AV487,计分标准!$C$76:$E$76,0)))</f>
        <v/>
      </c>
      <c r="AY487" s="79" t="str">
        <f>IF(AW487="",AX487,AX487*INDEX(计分标准!$C$97:$I$101,MATCH(AU487,计分标准!$A$97:$A$101,0),MATCH(AW487,计分标准!$C$96:$I$96,0)))</f>
        <v/>
      </c>
      <c r="AZ487" s="17" t="str">
        <f t="shared" si="48"/>
        <v/>
      </c>
      <c r="BA487" s="38"/>
    </row>
    <row r="488" spans="1:53" s="4" customFormat="1" ht="21" customHeight="1">
      <c r="A488" s="2"/>
      <c r="B488" s="5"/>
      <c r="C488" s="2"/>
      <c r="D488" s="2"/>
      <c r="E488" s="2"/>
      <c r="F488" s="18" t="str">
        <f>IF(OR(D488="",E488=""),"",VLOOKUP(D488,计分标准!$A$2:$C$10,3,0)*VLOOKUP(E488,计分标准!$A$13:$C$19,3,0))</f>
        <v/>
      </c>
      <c r="G488" s="2"/>
      <c r="H488" s="72"/>
      <c r="I488" s="2"/>
      <c r="J488" s="2"/>
      <c r="K488" s="2"/>
      <c r="L488" s="19" t="str">
        <f>IF(OR(I488="",J488="",K488=""),"",VLOOKUP(I488,计分标准!$A$23:$C$31,3,0)*INDEX(计分标准!$B$35:$I$42,MATCH(工作量统计!J488,计分标准!$A$35:$A$42,0),MATCH(工作量统计!K488,计分标准!$B$34:$I$34,0))/100)</f>
        <v/>
      </c>
      <c r="M488" s="2"/>
      <c r="N488" s="2"/>
      <c r="O488" s="17" t="str">
        <f t="shared" si="43"/>
        <v/>
      </c>
      <c r="P488" s="17" t="str">
        <f t="shared" si="44"/>
        <v/>
      </c>
      <c r="Q488" s="59"/>
      <c r="R488" s="59"/>
      <c r="S488" s="72"/>
      <c r="T488" s="59"/>
      <c r="U488" s="59"/>
      <c r="V488" s="17" t="str">
        <f>IF(U488="","",VLOOKUP(U488,计分标准!$A$47:$C$55,3,0))</f>
        <v/>
      </c>
      <c r="W488" s="2"/>
      <c r="X488" s="2"/>
      <c r="Y488" s="72"/>
      <c r="Z488" s="2"/>
      <c r="AA488" s="2"/>
      <c r="AB488" s="2"/>
      <c r="AC488" s="78"/>
      <c r="AD488" s="78"/>
      <c r="AE488" s="44"/>
      <c r="AF488" s="17" t="str">
        <f>IF(OR(Z488="",AA488="",AB488=""),"",VLOOKUP(Z488,计分标准!$A$70:$B$73,2,0)*VLOOKUP(AA488,计分标准!$A$58:$C$61,3,0)*AB488/10)</f>
        <v/>
      </c>
      <c r="AG488" s="17" t="str">
        <f>IF(AC488="",AF488,VLOOKUP(AC488,计分标准!$A$64:$B$67,2,0)*AF488)</f>
        <v/>
      </c>
      <c r="AH488" s="17" t="str">
        <f t="shared" si="45"/>
        <v/>
      </c>
      <c r="AI488" s="2"/>
      <c r="AJ488" s="72"/>
      <c r="AK488" s="72"/>
      <c r="AL488" s="2"/>
      <c r="AM488" s="17" t="str">
        <f t="shared" si="46"/>
        <v/>
      </c>
      <c r="AN488" s="2"/>
      <c r="AO488" s="72"/>
      <c r="AP488" s="2"/>
      <c r="AQ488" s="2"/>
      <c r="AR488" s="17" t="str">
        <f t="shared" si="47"/>
        <v/>
      </c>
      <c r="AS488" s="2"/>
      <c r="AT488" s="72"/>
      <c r="AU488" s="2"/>
      <c r="AV488" s="2"/>
      <c r="AW488" s="2"/>
      <c r="AX488" s="19" t="str">
        <f>IF(OR(AU488="",AV488=""),"",INDEX(计分标准!$C$77:$E$81,MATCH(工作量统计!AU488,计分标准!$A$77:$A$81,0),MATCH(工作量统计!AV488,计分标准!$C$76:$E$76,0)))</f>
        <v/>
      </c>
      <c r="AY488" s="79" t="str">
        <f>IF(AW488="",AX488,AX488*INDEX(计分标准!$C$97:$I$101,MATCH(AU488,计分标准!$A$97:$A$101,0),MATCH(AW488,计分标准!$C$96:$I$96,0)))</f>
        <v/>
      </c>
      <c r="AZ488" s="17" t="str">
        <f t="shared" si="48"/>
        <v/>
      </c>
      <c r="BA488" s="38"/>
    </row>
    <row r="489" spans="1:53" s="4" customFormat="1" ht="21" customHeight="1">
      <c r="A489" s="2"/>
      <c r="B489" s="5"/>
      <c r="C489" s="2"/>
      <c r="D489" s="2"/>
      <c r="E489" s="2"/>
      <c r="F489" s="18" t="str">
        <f>IF(OR(D489="",E489=""),"",VLOOKUP(D489,计分标准!$A$2:$C$10,3,0)*VLOOKUP(E489,计分标准!$A$13:$C$19,3,0))</f>
        <v/>
      </c>
      <c r="G489" s="2"/>
      <c r="H489" s="72"/>
      <c r="I489" s="2"/>
      <c r="J489" s="2"/>
      <c r="K489" s="2"/>
      <c r="L489" s="19" t="str">
        <f>IF(OR(I489="",J489="",K489=""),"",VLOOKUP(I489,计分标准!$A$23:$C$31,3,0)*INDEX(计分标准!$B$35:$I$42,MATCH(工作量统计!J489,计分标准!$A$35:$A$42,0),MATCH(工作量统计!K489,计分标准!$B$34:$I$34,0))/100)</f>
        <v/>
      </c>
      <c r="M489" s="2"/>
      <c r="N489" s="2"/>
      <c r="O489" s="17" t="str">
        <f t="shared" si="43"/>
        <v/>
      </c>
      <c r="P489" s="17" t="str">
        <f t="shared" si="44"/>
        <v/>
      </c>
      <c r="Q489" s="59"/>
      <c r="R489" s="59"/>
      <c r="S489" s="72"/>
      <c r="T489" s="59"/>
      <c r="U489" s="59"/>
      <c r="V489" s="17" t="str">
        <f>IF(U489="","",VLOOKUP(U489,计分标准!$A$47:$C$55,3,0))</f>
        <v/>
      </c>
      <c r="W489" s="2"/>
      <c r="X489" s="2"/>
      <c r="Y489" s="72"/>
      <c r="Z489" s="2"/>
      <c r="AA489" s="2"/>
      <c r="AB489" s="2"/>
      <c r="AC489" s="78"/>
      <c r="AD489" s="78"/>
      <c r="AE489" s="44"/>
      <c r="AF489" s="17" t="str">
        <f>IF(OR(Z489="",AA489="",AB489=""),"",VLOOKUP(Z489,计分标准!$A$70:$B$73,2,0)*VLOOKUP(AA489,计分标准!$A$58:$C$61,3,0)*AB489/10)</f>
        <v/>
      </c>
      <c r="AG489" s="17" t="str">
        <f>IF(AC489="",AF489,VLOOKUP(AC489,计分标准!$A$64:$B$67,2,0)*AF489)</f>
        <v/>
      </c>
      <c r="AH489" s="17" t="str">
        <f t="shared" si="45"/>
        <v/>
      </c>
      <c r="AI489" s="2"/>
      <c r="AJ489" s="72"/>
      <c r="AK489" s="72"/>
      <c r="AL489" s="2"/>
      <c r="AM489" s="17" t="str">
        <f t="shared" si="46"/>
        <v/>
      </c>
      <c r="AN489" s="2"/>
      <c r="AO489" s="72"/>
      <c r="AP489" s="2"/>
      <c r="AQ489" s="2"/>
      <c r="AR489" s="17" t="str">
        <f t="shared" si="47"/>
        <v/>
      </c>
      <c r="AS489" s="2"/>
      <c r="AT489" s="72"/>
      <c r="AU489" s="2"/>
      <c r="AV489" s="2"/>
      <c r="AW489" s="2"/>
      <c r="AX489" s="19" t="str">
        <f>IF(OR(AU489="",AV489=""),"",INDEX(计分标准!$C$77:$E$81,MATCH(工作量统计!AU489,计分标准!$A$77:$A$81,0),MATCH(工作量统计!AV489,计分标准!$C$76:$E$76,0)))</f>
        <v/>
      </c>
      <c r="AY489" s="79" t="str">
        <f>IF(AW489="",AX489,AX489*INDEX(计分标准!$C$97:$I$101,MATCH(AU489,计分标准!$A$97:$A$101,0),MATCH(AW489,计分标准!$C$96:$I$96,0)))</f>
        <v/>
      </c>
      <c r="AZ489" s="17" t="str">
        <f t="shared" si="48"/>
        <v/>
      </c>
      <c r="BA489" s="38"/>
    </row>
    <row r="490" spans="1:53" s="4" customFormat="1" ht="21" customHeight="1">
      <c r="A490" s="2"/>
      <c r="B490" s="5"/>
      <c r="C490" s="2"/>
      <c r="D490" s="2"/>
      <c r="E490" s="2"/>
      <c r="F490" s="18" t="str">
        <f>IF(OR(D490="",E490=""),"",VLOOKUP(D490,计分标准!$A$2:$C$10,3,0)*VLOOKUP(E490,计分标准!$A$13:$C$19,3,0))</f>
        <v/>
      </c>
      <c r="G490" s="2"/>
      <c r="H490" s="72"/>
      <c r="I490" s="2"/>
      <c r="J490" s="2"/>
      <c r="K490" s="2"/>
      <c r="L490" s="19" t="str">
        <f>IF(OR(I490="",J490="",K490=""),"",VLOOKUP(I490,计分标准!$A$23:$C$31,3,0)*INDEX(计分标准!$B$35:$I$42,MATCH(工作量统计!J490,计分标准!$A$35:$A$42,0),MATCH(工作量统计!K490,计分标准!$B$34:$I$34,0))/100)</f>
        <v/>
      </c>
      <c r="M490" s="2"/>
      <c r="N490" s="2"/>
      <c r="O490" s="17" t="str">
        <f t="shared" si="43"/>
        <v/>
      </c>
      <c r="P490" s="17" t="str">
        <f t="shared" si="44"/>
        <v/>
      </c>
      <c r="Q490" s="59"/>
      <c r="R490" s="59"/>
      <c r="S490" s="72"/>
      <c r="T490" s="59"/>
      <c r="U490" s="59"/>
      <c r="V490" s="17" t="str">
        <f>IF(U490="","",VLOOKUP(U490,计分标准!$A$47:$C$55,3,0))</f>
        <v/>
      </c>
      <c r="W490" s="2"/>
      <c r="X490" s="2"/>
      <c r="Y490" s="72"/>
      <c r="Z490" s="2"/>
      <c r="AA490" s="2"/>
      <c r="AB490" s="2"/>
      <c r="AC490" s="78"/>
      <c r="AD490" s="78"/>
      <c r="AE490" s="44"/>
      <c r="AF490" s="17" t="str">
        <f>IF(OR(Z490="",AA490="",AB490=""),"",VLOOKUP(Z490,计分标准!$A$70:$B$73,2,0)*VLOOKUP(AA490,计分标准!$A$58:$C$61,3,0)*AB490/10)</f>
        <v/>
      </c>
      <c r="AG490" s="17" t="str">
        <f>IF(AC490="",AF490,VLOOKUP(AC490,计分标准!$A$64:$B$67,2,0)*AF490)</f>
        <v/>
      </c>
      <c r="AH490" s="17" t="str">
        <f t="shared" si="45"/>
        <v/>
      </c>
      <c r="AI490" s="2"/>
      <c r="AJ490" s="72"/>
      <c r="AK490" s="72"/>
      <c r="AL490" s="2"/>
      <c r="AM490" s="17" t="str">
        <f t="shared" si="46"/>
        <v/>
      </c>
      <c r="AN490" s="2"/>
      <c r="AO490" s="72"/>
      <c r="AP490" s="2"/>
      <c r="AQ490" s="2"/>
      <c r="AR490" s="17" t="str">
        <f t="shared" si="47"/>
        <v/>
      </c>
      <c r="AS490" s="2"/>
      <c r="AT490" s="72"/>
      <c r="AU490" s="2"/>
      <c r="AV490" s="2"/>
      <c r="AW490" s="2"/>
      <c r="AX490" s="19" t="str">
        <f>IF(OR(AU490="",AV490=""),"",INDEX(计分标准!$C$77:$E$81,MATCH(工作量统计!AU490,计分标准!$A$77:$A$81,0),MATCH(工作量统计!AV490,计分标准!$C$76:$E$76,0)))</f>
        <v/>
      </c>
      <c r="AY490" s="79" t="str">
        <f>IF(AW490="",AX490,AX490*INDEX(计分标准!$C$97:$I$101,MATCH(AU490,计分标准!$A$97:$A$101,0),MATCH(AW490,计分标准!$C$96:$I$96,0)))</f>
        <v/>
      </c>
      <c r="AZ490" s="17" t="str">
        <f t="shared" si="48"/>
        <v/>
      </c>
      <c r="BA490" s="38"/>
    </row>
    <row r="491" spans="1:53" s="4" customFormat="1" ht="21" customHeight="1">
      <c r="A491" s="2"/>
      <c r="B491" s="5"/>
      <c r="C491" s="2"/>
      <c r="D491" s="2"/>
      <c r="E491" s="2"/>
      <c r="F491" s="18" t="str">
        <f>IF(OR(D491="",E491=""),"",VLOOKUP(D491,计分标准!$A$2:$C$10,3,0)*VLOOKUP(E491,计分标准!$A$13:$C$19,3,0))</f>
        <v/>
      </c>
      <c r="G491" s="2"/>
      <c r="H491" s="72"/>
      <c r="I491" s="2"/>
      <c r="J491" s="2"/>
      <c r="K491" s="2"/>
      <c r="L491" s="19" t="str">
        <f>IF(OR(I491="",J491="",K491=""),"",VLOOKUP(I491,计分标准!$A$23:$C$31,3,0)*INDEX(计分标准!$B$35:$I$42,MATCH(工作量统计!J491,计分标准!$A$35:$A$42,0),MATCH(工作量统计!K491,计分标准!$B$34:$I$34,0))/100)</f>
        <v/>
      </c>
      <c r="M491" s="2"/>
      <c r="N491" s="2"/>
      <c r="O491" s="17" t="str">
        <f t="shared" si="43"/>
        <v/>
      </c>
      <c r="P491" s="17" t="str">
        <f t="shared" si="44"/>
        <v/>
      </c>
      <c r="Q491" s="59"/>
      <c r="R491" s="59"/>
      <c r="S491" s="72"/>
      <c r="T491" s="59"/>
      <c r="U491" s="59"/>
      <c r="V491" s="17" t="str">
        <f>IF(U491="","",VLOOKUP(U491,计分标准!$A$47:$C$55,3,0))</f>
        <v/>
      </c>
      <c r="W491" s="2"/>
      <c r="X491" s="2"/>
      <c r="Y491" s="72"/>
      <c r="Z491" s="2"/>
      <c r="AA491" s="2"/>
      <c r="AB491" s="2"/>
      <c r="AC491" s="78"/>
      <c r="AD491" s="78"/>
      <c r="AE491" s="44"/>
      <c r="AF491" s="17" t="str">
        <f>IF(OR(Z491="",AA491="",AB491=""),"",VLOOKUP(Z491,计分标准!$A$70:$B$73,2,0)*VLOOKUP(AA491,计分标准!$A$58:$C$61,3,0)*AB491/10)</f>
        <v/>
      </c>
      <c r="AG491" s="17" t="str">
        <f>IF(AC491="",AF491,VLOOKUP(AC491,计分标准!$A$64:$B$67,2,0)*AF491)</f>
        <v/>
      </c>
      <c r="AH491" s="17" t="str">
        <f t="shared" si="45"/>
        <v/>
      </c>
      <c r="AI491" s="2"/>
      <c r="AJ491" s="72"/>
      <c r="AK491" s="72"/>
      <c r="AL491" s="2"/>
      <c r="AM491" s="17" t="str">
        <f t="shared" si="46"/>
        <v/>
      </c>
      <c r="AN491" s="2"/>
      <c r="AO491" s="72"/>
      <c r="AP491" s="2"/>
      <c r="AQ491" s="2"/>
      <c r="AR491" s="17" t="str">
        <f t="shared" si="47"/>
        <v/>
      </c>
      <c r="AS491" s="2"/>
      <c r="AT491" s="72"/>
      <c r="AU491" s="2"/>
      <c r="AV491" s="2"/>
      <c r="AW491" s="2"/>
      <c r="AX491" s="19" t="str">
        <f>IF(OR(AU491="",AV491=""),"",INDEX(计分标准!$C$77:$E$81,MATCH(工作量统计!AU491,计分标准!$A$77:$A$81,0),MATCH(工作量统计!AV491,计分标准!$C$76:$E$76,0)))</f>
        <v/>
      </c>
      <c r="AY491" s="79" t="str">
        <f>IF(AW491="",AX491,AX491*INDEX(计分标准!$C$97:$I$101,MATCH(AU491,计分标准!$A$97:$A$101,0),MATCH(AW491,计分标准!$C$96:$I$96,0)))</f>
        <v/>
      </c>
      <c r="AZ491" s="17" t="str">
        <f t="shared" si="48"/>
        <v/>
      </c>
      <c r="BA491" s="38"/>
    </row>
    <row r="492" spans="1:53" s="4" customFormat="1" ht="21" customHeight="1">
      <c r="A492" s="2"/>
      <c r="B492" s="5"/>
      <c r="C492" s="2"/>
      <c r="D492" s="2"/>
      <c r="E492" s="2"/>
      <c r="F492" s="18" t="str">
        <f>IF(OR(D492="",E492=""),"",VLOOKUP(D492,计分标准!$A$2:$C$10,3,0)*VLOOKUP(E492,计分标准!$A$13:$C$19,3,0))</f>
        <v/>
      </c>
      <c r="G492" s="2"/>
      <c r="H492" s="72"/>
      <c r="I492" s="2"/>
      <c r="J492" s="2"/>
      <c r="K492" s="2"/>
      <c r="L492" s="19" t="str">
        <f>IF(OR(I492="",J492="",K492=""),"",VLOOKUP(I492,计分标准!$A$23:$C$31,3,0)*INDEX(计分标准!$B$35:$I$42,MATCH(工作量统计!J492,计分标准!$A$35:$A$42,0),MATCH(工作量统计!K492,计分标准!$B$34:$I$34,0))/100)</f>
        <v/>
      </c>
      <c r="M492" s="2"/>
      <c r="N492" s="2"/>
      <c r="O492" s="17" t="str">
        <f t="shared" si="43"/>
        <v/>
      </c>
      <c r="P492" s="17" t="str">
        <f t="shared" si="44"/>
        <v/>
      </c>
      <c r="Q492" s="59"/>
      <c r="R492" s="59"/>
      <c r="S492" s="72"/>
      <c r="T492" s="59"/>
      <c r="U492" s="59"/>
      <c r="V492" s="17" t="str">
        <f>IF(U492="","",VLOOKUP(U492,计分标准!$A$47:$C$55,3,0))</f>
        <v/>
      </c>
      <c r="W492" s="2"/>
      <c r="X492" s="2"/>
      <c r="Y492" s="72"/>
      <c r="Z492" s="2"/>
      <c r="AA492" s="2"/>
      <c r="AB492" s="2"/>
      <c r="AC492" s="78"/>
      <c r="AD492" s="78"/>
      <c r="AE492" s="44"/>
      <c r="AF492" s="17" t="str">
        <f>IF(OR(Z492="",AA492="",AB492=""),"",VLOOKUP(Z492,计分标准!$A$70:$B$73,2,0)*VLOOKUP(AA492,计分标准!$A$58:$C$61,3,0)*AB492/10)</f>
        <v/>
      </c>
      <c r="AG492" s="17" t="str">
        <f>IF(AC492="",AF492,VLOOKUP(AC492,计分标准!$A$64:$B$67,2,0)*AF492)</f>
        <v/>
      </c>
      <c r="AH492" s="17" t="str">
        <f t="shared" si="45"/>
        <v/>
      </c>
      <c r="AI492" s="2"/>
      <c r="AJ492" s="72"/>
      <c r="AK492" s="72"/>
      <c r="AL492" s="2"/>
      <c r="AM492" s="17" t="str">
        <f t="shared" si="46"/>
        <v/>
      </c>
      <c r="AN492" s="2"/>
      <c r="AO492" s="72"/>
      <c r="AP492" s="2"/>
      <c r="AQ492" s="2"/>
      <c r="AR492" s="17" t="str">
        <f t="shared" si="47"/>
        <v/>
      </c>
      <c r="AS492" s="2"/>
      <c r="AT492" s="72"/>
      <c r="AU492" s="2"/>
      <c r="AV492" s="2"/>
      <c r="AW492" s="2"/>
      <c r="AX492" s="19" t="str">
        <f>IF(OR(AU492="",AV492=""),"",INDEX(计分标准!$C$77:$E$81,MATCH(工作量统计!AU492,计分标准!$A$77:$A$81,0),MATCH(工作量统计!AV492,计分标准!$C$76:$E$76,0)))</f>
        <v/>
      </c>
      <c r="AY492" s="79" t="str">
        <f>IF(AW492="",AX492,AX492*INDEX(计分标准!$C$97:$I$101,MATCH(AU492,计分标准!$A$97:$A$101,0),MATCH(AW492,计分标准!$C$96:$I$96,0)))</f>
        <v/>
      </c>
      <c r="AZ492" s="17" t="str">
        <f t="shared" si="48"/>
        <v/>
      </c>
      <c r="BA492" s="38"/>
    </row>
    <row r="493" spans="1:53" s="4" customFormat="1" ht="21" customHeight="1">
      <c r="A493" s="2"/>
      <c r="B493" s="5"/>
      <c r="C493" s="2"/>
      <c r="D493" s="2"/>
      <c r="E493" s="2"/>
      <c r="F493" s="18" t="str">
        <f>IF(OR(D493="",E493=""),"",VLOOKUP(D493,计分标准!$A$2:$C$10,3,0)*VLOOKUP(E493,计分标准!$A$13:$C$19,3,0))</f>
        <v/>
      </c>
      <c r="G493" s="2"/>
      <c r="H493" s="72"/>
      <c r="I493" s="2"/>
      <c r="J493" s="2"/>
      <c r="K493" s="2"/>
      <c r="L493" s="19" t="str">
        <f>IF(OR(I493="",J493="",K493=""),"",VLOOKUP(I493,计分标准!$A$23:$C$31,3,0)*INDEX(计分标准!$B$35:$I$42,MATCH(工作量统计!J493,计分标准!$A$35:$A$42,0),MATCH(工作量统计!K493,计分标准!$B$34:$I$34,0))/100)</f>
        <v/>
      </c>
      <c r="M493" s="2"/>
      <c r="N493" s="2"/>
      <c r="O493" s="17" t="str">
        <f t="shared" si="43"/>
        <v/>
      </c>
      <c r="P493" s="17" t="str">
        <f t="shared" si="44"/>
        <v/>
      </c>
      <c r="Q493" s="59"/>
      <c r="R493" s="59"/>
      <c r="S493" s="72"/>
      <c r="T493" s="59"/>
      <c r="U493" s="59"/>
      <c r="V493" s="17" t="str">
        <f>IF(U493="","",VLOOKUP(U493,计分标准!$A$47:$C$55,3,0))</f>
        <v/>
      </c>
      <c r="W493" s="2"/>
      <c r="X493" s="2"/>
      <c r="Y493" s="72"/>
      <c r="Z493" s="2"/>
      <c r="AA493" s="2"/>
      <c r="AB493" s="2"/>
      <c r="AC493" s="78"/>
      <c r="AD493" s="78"/>
      <c r="AE493" s="44"/>
      <c r="AF493" s="17" t="str">
        <f>IF(OR(Z493="",AA493="",AB493=""),"",VLOOKUP(Z493,计分标准!$A$70:$B$73,2,0)*VLOOKUP(AA493,计分标准!$A$58:$C$61,3,0)*AB493/10)</f>
        <v/>
      </c>
      <c r="AG493" s="17" t="str">
        <f>IF(AC493="",AF493,VLOOKUP(AC493,计分标准!$A$64:$B$67,2,0)*AF493)</f>
        <v/>
      </c>
      <c r="AH493" s="17" t="str">
        <f t="shared" si="45"/>
        <v/>
      </c>
      <c r="AI493" s="2"/>
      <c r="AJ493" s="72"/>
      <c r="AK493" s="72"/>
      <c r="AL493" s="2"/>
      <c r="AM493" s="17" t="str">
        <f t="shared" si="46"/>
        <v/>
      </c>
      <c r="AN493" s="2"/>
      <c r="AO493" s="72"/>
      <c r="AP493" s="2"/>
      <c r="AQ493" s="2"/>
      <c r="AR493" s="17" t="str">
        <f t="shared" si="47"/>
        <v/>
      </c>
      <c r="AS493" s="2"/>
      <c r="AT493" s="72"/>
      <c r="AU493" s="2"/>
      <c r="AV493" s="2"/>
      <c r="AW493" s="2"/>
      <c r="AX493" s="19" t="str">
        <f>IF(OR(AU493="",AV493=""),"",INDEX(计分标准!$C$77:$E$81,MATCH(工作量统计!AU493,计分标准!$A$77:$A$81,0),MATCH(工作量统计!AV493,计分标准!$C$76:$E$76,0)))</f>
        <v/>
      </c>
      <c r="AY493" s="79" t="str">
        <f>IF(AW493="",AX493,AX493*INDEX(计分标准!$C$97:$I$101,MATCH(AU493,计分标准!$A$97:$A$101,0),MATCH(AW493,计分标准!$C$96:$I$96,0)))</f>
        <v/>
      </c>
      <c r="AZ493" s="17" t="str">
        <f t="shared" si="48"/>
        <v/>
      </c>
      <c r="BA493" s="38"/>
    </row>
    <row r="494" spans="1:53" s="4" customFormat="1" ht="21" customHeight="1">
      <c r="A494" s="2"/>
      <c r="B494" s="5"/>
      <c r="C494" s="2"/>
      <c r="D494" s="2"/>
      <c r="E494" s="2"/>
      <c r="F494" s="18" t="str">
        <f>IF(OR(D494="",E494=""),"",VLOOKUP(D494,计分标准!$A$2:$C$10,3,0)*VLOOKUP(E494,计分标准!$A$13:$C$19,3,0))</f>
        <v/>
      </c>
      <c r="G494" s="2"/>
      <c r="H494" s="72"/>
      <c r="I494" s="2"/>
      <c r="J494" s="2"/>
      <c r="K494" s="2"/>
      <c r="L494" s="19" t="str">
        <f>IF(OR(I494="",J494="",K494=""),"",VLOOKUP(I494,计分标准!$A$23:$C$31,3,0)*INDEX(计分标准!$B$35:$I$42,MATCH(工作量统计!J494,计分标准!$A$35:$A$42,0),MATCH(工作量统计!K494,计分标准!$B$34:$I$34,0))/100)</f>
        <v/>
      </c>
      <c r="M494" s="2"/>
      <c r="N494" s="2"/>
      <c r="O494" s="17" t="str">
        <f t="shared" si="43"/>
        <v/>
      </c>
      <c r="P494" s="17" t="str">
        <f t="shared" si="44"/>
        <v/>
      </c>
      <c r="Q494" s="59"/>
      <c r="R494" s="59"/>
      <c r="S494" s="72"/>
      <c r="T494" s="59"/>
      <c r="U494" s="59"/>
      <c r="V494" s="17" t="str">
        <f>IF(U494="","",VLOOKUP(U494,计分标准!$A$47:$C$55,3,0))</f>
        <v/>
      </c>
      <c r="W494" s="2"/>
      <c r="X494" s="2"/>
      <c r="Y494" s="72"/>
      <c r="Z494" s="2"/>
      <c r="AA494" s="2"/>
      <c r="AB494" s="2"/>
      <c r="AC494" s="78"/>
      <c r="AD494" s="78"/>
      <c r="AE494" s="44"/>
      <c r="AF494" s="17" t="str">
        <f>IF(OR(Z494="",AA494="",AB494=""),"",VLOOKUP(Z494,计分标准!$A$70:$B$73,2,0)*VLOOKUP(AA494,计分标准!$A$58:$C$61,3,0)*AB494/10)</f>
        <v/>
      </c>
      <c r="AG494" s="17" t="str">
        <f>IF(AC494="",AF494,VLOOKUP(AC494,计分标准!$A$64:$B$67,2,0)*AF494)</f>
        <v/>
      </c>
      <c r="AH494" s="17" t="str">
        <f t="shared" si="45"/>
        <v/>
      </c>
      <c r="AI494" s="2"/>
      <c r="AJ494" s="72"/>
      <c r="AK494" s="72"/>
      <c r="AL494" s="2"/>
      <c r="AM494" s="17" t="str">
        <f t="shared" si="46"/>
        <v/>
      </c>
      <c r="AN494" s="2"/>
      <c r="AO494" s="72"/>
      <c r="AP494" s="2"/>
      <c r="AQ494" s="2"/>
      <c r="AR494" s="17" t="str">
        <f t="shared" si="47"/>
        <v/>
      </c>
      <c r="AS494" s="2"/>
      <c r="AT494" s="72"/>
      <c r="AU494" s="2"/>
      <c r="AV494" s="2"/>
      <c r="AW494" s="2"/>
      <c r="AX494" s="19" t="str">
        <f>IF(OR(AU494="",AV494=""),"",INDEX(计分标准!$C$77:$E$81,MATCH(工作量统计!AU494,计分标准!$A$77:$A$81,0),MATCH(工作量统计!AV494,计分标准!$C$76:$E$76,0)))</f>
        <v/>
      </c>
      <c r="AY494" s="79" t="str">
        <f>IF(AW494="",AX494,AX494*INDEX(计分标准!$C$97:$I$101,MATCH(AU494,计分标准!$A$97:$A$101,0),MATCH(AW494,计分标准!$C$96:$I$96,0)))</f>
        <v/>
      </c>
      <c r="AZ494" s="17" t="str">
        <f t="shared" si="48"/>
        <v/>
      </c>
      <c r="BA494" s="38"/>
    </row>
    <row r="495" spans="1:53" s="4" customFormat="1" ht="21" customHeight="1">
      <c r="A495" s="2"/>
      <c r="B495" s="5"/>
      <c r="C495" s="2"/>
      <c r="D495" s="2"/>
      <c r="E495" s="2"/>
      <c r="F495" s="18" t="str">
        <f>IF(OR(D495="",E495=""),"",VLOOKUP(D495,计分标准!$A$2:$C$10,3,0)*VLOOKUP(E495,计分标准!$A$13:$C$19,3,0))</f>
        <v/>
      </c>
      <c r="G495" s="2"/>
      <c r="H495" s="72"/>
      <c r="I495" s="2"/>
      <c r="J495" s="2"/>
      <c r="K495" s="2"/>
      <c r="L495" s="19" t="str">
        <f>IF(OR(I495="",J495="",K495=""),"",VLOOKUP(I495,计分标准!$A$23:$C$31,3,0)*INDEX(计分标准!$B$35:$I$42,MATCH(工作量统计!J495,计分标准!$A$35:$A$42,0),MATCH(工作量统计!K495,计分标准!$B$34:$I$34,0))/100)</f>
        <v/>
      </c>
      <c r="M495" s="2"/>
      <c r="N495" s="2"/>
      <c r="O495" s="17" t="str">
        <f t="shared" si="43"/>
        <v/>
      </c>
      <c r="P495" s="17" t="str">
        <f t="shared" si="44"/>
        <v/>
      </c>
      <c r="Q495" s="59"/>
      <c r="R495" s="59"/>
      <c r="S495" s="72"/>
      <c r="T495" s="59"/>
      <c r="U495" s="59"/>
      <c r="V495" s="17" t="str">
        <f>IF(U495="","",VLOOKUP(U495,计分标准!$A$47:$C$55,3,0))</f>
        <v/>
      </c>
      <c r="W495" s="2"/>
      <c r="X495" s="2"/>
      <c r="Y495" s="72"/>
      <c r="Z495" s="2"/>
      <c r="AA495" s="2"/>
      <c r="AB495" s="2"/>
      <c r="AC495" s="78"/>
      <c r="AD495" s="78"/>
      <c r="AE495" s="44"/>
      <c r="AF495" s="17" t="str">
        <f>IF(OR(Z495="",AA495="",AB495=""),"",VLOOKUP(Z495,计分标准!$A$70:$B$73,2,0)*VLOOKUP(AA495,计分标准!$A$58:$C$61,3,0)*AB495/10)</f>
        <v/>
      </c>
      <c r="AG495" s="17" t="str">
        <f>IF(AC495="",AF495,VLOOKUP(AC495,计分标准!$A$64:$B$67,2,0)*AF495)</f>
        <v/>
      </c>
      <c r="AH495" s="17" t="str">
        <f t="shared" si="45"/>
        <v/>
      </c>
      <c r="AI495" s="2"/>
      <c r="AJ495" s="72"/>
      <c r="AK495" s="72"/>
      <c r="AL495" s="2"/>
      <c r="AM495" s="17" t="str">
        <f t="shared" si="46"/>
        <v/>
      </c>
      <c r="AN495" s="2"/>
      <c r="AO495" s="72"/>
      <c r="AP495" s="2"/>
      <c r="AQ495" s="2"/>
      <c r="AR495" s="17" t="str">
        <f t="shared" si="47"/>
        <v/>
      </c>
      <c r="AS495" s="2"/>
      <c r="AT495" s="72"/>
      <c r="AU495" s="2"/>
      <c r="AV495" s="2"/>
      <c r="AW495" s="2"/>
      <c r="AX495" s="19" t="str">
        <f>IF(OR(AU495="",AV495=""),"",INDEX(计分标准!$C$77:$E$81,MATCH(工作量统计!AU495,计分标准!$A$77:$A$81,0),MATCH(工作量统计!AV495,计分标准!$C$76:$E$76,0)))</f>
        <v/>
      </c>
      <c r="AY495" s="79" t="str">
        <f>IF(AW495="",AX495,AX495*INDEX(计分标准!$C$97:$I$101,MATCH(AU495,计分标准!$A$97:$A$101,0),MATCH(AW495,计分标准!$C$96:$I$96,0)))</f>
        <v/>
      </c>
      <c r="AZ495" s="17" t="str">
        <f t="shared" si="48"/>
        <v/>
      </c>
      <c r="BA495" s="38"/>
    </row>
    <row r="496" spans="1:53" s="4" customFormat="1" ht="21" customHeight="1">
      <c r="A496" s="2"/>
      <c r="B496" s="5"/>
      <c r="C496" s="2"/>
      <c r="D496" s="2"/>
      <c r="E496" s="2"/>
      <c r="F496" s="18" t="str">
        <f>IF(OR(D496="",E496=""),"",VLOOKUP(D496,计分标准!$A$2:$C$10,3,0)*VLOOKUP(E496,计分标准!$A$13:$C$19,3,0))</f>
        <v/>
      </c>
      <c r="G496" s="2"/>
      <c r="H496" s="72"/>
      <c r="I496" s="2"/>
      <c r="J496" s="2"/>
      <c r="K496" s="2"/>
      <c r="L496" s="19" t="str">
        <f>IF(OR(I496="",J496="",K496=""),"",VLOOKUP(I496,计分标准!$A$23:$C$31,3,0)*INDEX(计分标准!$B$35:$I$42,MATCH(工作量统计!J496,计分标准!$A$35:$A$42,0),MATCH(工作量统计!K496,计分标准!$B$34:$I$34,0))/100)</f>
        <v/>
      </c>
      <c r="M496" s="2"/>
      <c r="N496" s="2"/>
      <c r="O496" s="17" t="str">
        <f t="shared" si="43"/>
        <v/>
      </c>
      <c r="P496" s="17" t="str">
        <f t="shared" si="44"/>
        <v/>
      </c>
      <c r="Q496" s="59"/>
      <c r="R496" s="59"/>
      <c r="S496" s="72"/>
      <c r="T496" s="59"/>
      <c r="U496" s="59"/>
      <c r="V496" s="17" t="str">
        <f>IF(U496="","",VLOOKUP(U496,计分标准!$A$47:$C$55,3,0))</f>
        <v/>
      </c>
      <c r="W496" s="2"/>
      <c r="X496" s="2"/>
      <c r="Y496" s="72"/>
      <c r="Z496" s="2"/>
      <c r="AA496" s="2"/>
      <c r="AB496" s="2"/>
      <c r="AC496" s="78"/>
      <c r="AD496" s="78"/>
      <c r="AE496" s="44"/>
      <c r="AF496" s="17" t="str">
        <f>IF(OR(Z496="",AA496="",AB496=""),"",VLOOKUP(Z496,计分标准!$A$70:$B$73,2,0)*VLOOKUP(AA496,计分标准!$A$58:$C$61,3,0)*AB496/10)</f>
        <v/>
      </c>
      <c r="AG496" s="17" t="str">
        <f>IF(AC496="",AF496,VLOOKUP(AC496,计分标准!$A$64:$B$67,2,0)*AF496)</f>
        <v/>
      </c>
      <c r="AH496" s="17" t="str">
        <f t="shared" si="45"/>
        <v/>
      </c>
      <c r="AI496" s="2"/>
      <c r="AJ496" s="72"/>
      <c r="AK496" s="72"/>
      <c r="AL496" s="2"/>
      <c r="AM496" s="17" t="str">
        <f t="shared" si="46"/>
        <v/>
      </c>
      <c r="AN496" s="2"/>
      <c r="AO496" s="72"/>
      <c r="AP496" s="2"/>
      <c r="AQ496" s="2"/>
      <c r="AR496" s="17" t="str">
        <f t="shared" si="47"/>
        <v/>
      </c>
      <c r="AS496" s="2"/>
      <c r="AT496" s="72"/>
      <c r="AU496" s="2"/>
      <c r="AV496" s="2"/>
      <c r="AW496" s="2"/>
      <c r="AX496" s="19" t="str">
        <f>IF(OR(AU496="",AV496=""),"",INDEX(计分标准!$C$77:$E$81,MATCH(工作量统计!AU496,计分标准!$A$77:$A$81,0),MATCH(工作量统计!AV496,计分标准!$C$76:$E$76,0)))</f>
        <v/>
      </c>
      <c r="AY496" s="79" t="str">
        <f>IF(AW496="",AX496,AX496*INDEX(计分标准!$C$97:$I$101,MATCH(AU496,计分标准!$A$97:$A$101,0),MATCH(AW496,计分标准!$C$96:$I$96,0)))</f>
        <v/>
      </c>
      <c r="AZ496" s="17" t="str">
        <f t="shared" si="48"/>
        <v/>
      </c>
      <c r="BA496" s="38"/>
    </row>
    <row r="497" spans="1:53" s="4" customFormat="1" ht="21" customHeight="1">
      <c r="A497" s="2"/>
      <c r="B497" s="5"/>
      <c r="C497" s="2"/>
      <c r="D497" s="2"/>
      <c r="E497" s="2"/>
      <c r="F497" s="18" t="str">
        <f>IF(OR(D497="",E497=""),"",VLOOKUP(D497,计分标准!$A$2:$C$10,3,0)*VLOOKUP(E497,计分标准!$A$13:$C$19,3,0))</f>
        <v/>
      </c>
      <c r="G497" s="2"/>
      <c r="H497" s="72"/>
      <c r="I497" s="2"/>
      <c r="J497" s="2"/>
      <c r="K497" s="2"/>
      <c r="L497" s="19" t="str">
        <f>IF(OR(I497="",J497="",K497=""),"",VLOOKUP(I497,计分标准!$A$23:$C$31,3,0)*INDEX(计分标准!$B$35:$I$42,MATCH(工作量统计!J497,计分标准!$A$35:$A$42,0),MATCH(工作量统计!K497,计分标准!$B$34:$I$34,0))/100)</f>
        <v/>
      </c>
      <c r="M497" s="2"/>
      <c r="N497" s="2"/>
      <c r="O497" s="17" t="str">
        <f t="shared" si="43"/>
        <v/>
      </c>
      <c r="P497" s="17" t="str">
        <f t="shared" si="44"/>
        <v/>
      </c>
      <c r="Q497" s="59"/>
      <c r="R497" s="59"/>
      <c r="S497" s="72"/>
      <c r="T497" s="59"/>
      <c r="U497" s="59"/>
      <c r="V497" s="17" t="str">
        <f>IF(U497="","",VLOOKUP(U497,计分标准!$A$47:$C$55,3,0))</f>
        <v/>
      </c>
      <c r="W497" s="2"/>
      <c r="X497" s="2"/>
      <c r="Y497" s="72"/>
      <c r="Z497" s="2"/>
      <c r="AA497" s="2"/>
      <c r="AB497" s="2"/>
      <c r="AC497" s="78"/>
      <c r="AD497" s="78"/>
      <c r="AE497" s="44"/>
      <c r="AF497" s="17" t="str">
        <f>IF(OR(Z497="",AA497="",AB497=""),"",VLOOKUP(Z497,计分标准!$A$70:$B$73,2,0)*VLOOKUP(AA497,计分标准!$A$58:$C$61,3,0)*AB497/10)</f>
        <v/>
      </c>
      <c r="AG497" s="17" t="str">
        <f>IF(AC497="",AF497,VLOOKUP(AC497,计分标准!$A$64:$B$67,2,0)*AF497)</f>
        <v/>
      </c>
      <c r="AH497" s="17" t="str">
        <f t="shared" si="45"/>
        <v/>
      </c>
      <c r="AI497" s="2"/>
      <c r="AJ497" s="72"/>
      <c r="AK497" s="72"/>
      <c r="AL497" s="2"/>
      <c r="AM497" s="17" t="str">
        <f t="shared" si="46"/>
        <v/>
      </c>
      <c r="AN497" s="2"/>
      <c r="AO497" s="72"/>
      <c r="AP497" s="2"/>
      <c r="AQ497" s="2"/>
      <c r="AR497" s="17" t="str">
        <f t="shared" si="47"/>
        <v/>
      </c>
      <c r="AS497" s="2"/>
      <c r="AT497" s="72"/>
      <c r="AU497" s="2"/>
      <c r="AV497" s="2"/>
      <c r="AW497" s="2"/>
      <c r="AX497" s="19" t="str">
        <f>IF(OR(AU497="",AV497=""),"",INDEX(计分标准!$C$77:$E$81,MATCH(工作量统计!AU497,计分标准!$A$77:$A$81,0),MATCH(工作量统计!AV497,计分标准!$C$76:$E$76,0)))</f>
        <v/>
      </c>
      <c r="AY497" s="79" t="str">
        <f>IF(AW497="",AX497,AX497*INDEX(计分标准!$C$97:$I$101,MATCH(AU497,计分标准!$A$97:$A$101,0),MATCH(AW497,计分标准!$C$96:$I$96,0)))</f>
        <v/>
      </c>
      <c r="AZ497" s="17" t="str">
        <f t="shared" si="48"/>
        <v/>
      </c>
      <c r="BA497" s="38"/>
    </row>
    <row r="498" spans="1:53" s="4" customFormat="1" ht="21" customHeight="1">
      <c r="A498" s="2"/>
      <c r="B498" s="5"/>
      <c r="C498" s="2"/>
      <c r="D498" s="2"/>
      <c r="E498" s="2"/>
      <c r="F498" s="18" t="str">
        <f>IF(OR(D498="",E498=""),"",VLOOKUP(D498,计分标准!$A$2:$C$10,3,0)*VLOOKUP(E498,计分标准!$A$13:$C$19,3,0))</f>
        <v/>
      </c>
      <c r="G498" s="2"/>
      <c r="H498" s="72"/>
      <c r="I498" s="2"/>
      <c r="J498" s="2"/>
      <c r="K498" s="2"/>
      <c r="L498" s="19" t="str">
        <f>IF(OR(I498="",J498="",K498=""),"",VLOOKUP(I498,计分标准!$A$23:$C$31,3,0)*INDEX(计分标准!$B$35:$I$42,MATCH(工作量统计!J498,计分标准!$A$35:$A$42,0),MATCH(工作量统计!K498,计分标准!$B$34:$I$34,0))/100)</f>
        <v/>
      </c>
      <c r="M498" s="2"/>
      <c r="N498" s="2"/>
      <c r="O498" s="17" t="str">
        <f t="shared" si="43"/>
        <v/>
      </c>
      <c r="P498" s="17" t="str">
        <f t="shared" si="44"/>
        <v/>
      </c>
      <c r="Q498" s="59"/>
      <c r="R498" s="59"/>
      <c r="S498" s="72"/>
      <c r="T498" s="59"/>
      <c r="U498" s="59"/>
      <c r="V498" s="17" t="str">
        <f>IF(U498="","",VLOOKUP(U498,计分标准!$A$47:$C$55,3,0))</f>
        <v/>
      </c>
      <c r="W498" s="2"/>
      <c r="X498" s="2"/>
      <c r="Y498" s="72"/>
      <c r="Z498" s="2"/>
      <c r="AA498" s="2"/>
      <c r="AB498" s="2"/>
      <c r="AC498" s="78"/>
      <c r="AD498" s="78"/>
      <c r="AE498" s="44"/>
      <c r="AF498" s="17" t="str">
        <f>IF(OR(Z498="",AA498="",AB498=""),"",VLOOKUP(Z498,计分标准!$A$70:$B$73,2,0)*VLOOKUP(AA498,计分标准!$A$58:$C$61,3,0)*AB498/10)</f>
        <v/>
      </c>
      <c r="AG498" s="17" t="str">
        <f>IF(AC498="",AF498,VLOOKUP(AC498,计分标准!$A$64:$B$67,2,0)*AF498)</f>
        <v/>
      </c>
      <c r="AH498" s="17" t="str">
        <f t="shared" si="45"/>
        <v/>
      </c>
      <c r="AI498" s="2"/>
      <c r="AJ498" s="72"/>
      <c r="AK498" s="72"/>
      <c r="AL498" s="2"/>
      <c r="AM498" s="17" t="str">
        <f t="shared" si="46"/>
        <v/>
      </c>
      <c r="AN498" s="2"/>
      <c r="AO498" s="72"/>
      <c r="AP498" s="2"/>
      <c r="AQ498" s="2"/>
      <c r="AR498" s="17" t="str">
        <f t="shared" si="47"/>
        <v/>
      </c>
      <c r="AS498" s="2"/>
      <c r="AT498" s="72"/>
      <c r="AU498" s="2"/>
      <c r="AV498" s="2"/>
      <c r="AW498" s="2"/>
      <c r="AX498" s="19" t="str">
        <f>IF(OR(AU498="",AV498=""),"",INDEX(计分标准!$C$77:$E$81,MATCH(工作量统计!AU498,计分标准!$A$77:$A$81,0),MATCH(工作量统计!AV498,计分标准!$C$76:$E$76,0)))</f>
        <v/>
      </c>
      <c r="AY498" s="79" t="str">
        <f>IF(AW498="",AX498,AX498*INDEX(计分标准!$C$97:$I$101,MATCH(AU498,计分标准!$A$97:$A$101,0),MATCH(AW498,计分标准!$C$96:$I$96,0)))</f>
        <v/>
      </c>
      <c r="AZ498" s="17" t="str">
        <f t="shared" si="48"/>
        <v/>
      </c>
      <c r="BA498" s="38"/>
    </row>
    <row r="499" spans="1:53" s="4" customFormat="1" ht="21" customHeight="1">
      <c r="A499" s="2"/>
      <c r="B499" s="5"/>
      <c r="C499" s="2"/>
      <c r="D499" s="2"/>
      <c r="E499" s="2"/>
      <c r="F499" s="18" t="str">
        <f>IF(OR(D499="",E499=""),"",VLOOKUP(D499,计分标准!$A$2:$C$10,3,0)*VLOOKUP(E499,计分标准!$A$13:$C$19,3,0))</f>
        <v/>
      </c>
      <c r="G499" s="2"/>
      <c r="H499" s="72"/>
      <c r="I499" s="2"/>
      <c r="J499" s="2"/>
      <c r="K499" s="2"/>
      <c r="L499" s="19" t="str">
        <f>IF(OR(I499="",J499="",K499=""),"",VLOOKUP(I499,计分标准!$A$23:$C$31,3,0)*INDEX(计分标准!$B$35:$I$42,MATCH(工作量统计!J499,计分标准!$A$35:$A$42,0),MATCH(工作量统计!K499,计分标准!$B$34:$I$34,0))/100)</f>
        <v/>
      </c>
      <c r="M499" s="2"/>
      <c r="N499" s="2"/>
      <c r="O499" s="17" t="str">
        <f t="shared" si="43"/>
        <v/>
      </c>
      <c r="P499" s="17" t="str">
        <f t="shared" si="44"/>
        <v/>
      </c>
      <c r="Q499" s="59"/>
      <c r="R499" s="59"/>
      <c r="S499" s="72"/>
      <c r="T499" s="59"/>
      <c r="U499" s="59"/>
      <c r="V499" s="17" t="str">
        <f>IF(U499="","",VLOOKUP(U499,计分标准!$A$47:$C$55,3,0))</f>
        <v/>
      </c>
      <c r="W499" s="2"/>
      <c r="X499" s="2"/>
      <c r="Y499" s="72"/>
      <c r="Z499" s="2"/>
      <c r="AA499" s="2"/>
      <c r="AB499" s="2"/>
      <c r="AC499" s="78"/>
      <c r="AD499" s="78"/>
      <c r="AE499" s="44"/>
      <c r="AF499" s="17" t="str">
        <f>IF(OR(Z499="",AA499="",AB499=""),"",VLOOKUP(Z499,计分标准!$A$70:$B$73,2,0)*VLOOKUP(AA499,计分标准!$A$58:$C$61,3,0)*AB499/10)</f>
        <v/>
      </c>
      <c r="AG499" s="17" t="str">
        <f>IF(AC499="",AF499,VLOOKUP(AC499,计分标准!$A$64:$B$67,2,0)*AF499)</f>
        <v/>
      </c>
      <c r="AH499" s="17" t="str">
        <f t="shared" si="45"/>
        <v/>
      </c>
      <c r="AI499" s="2"/>
      <c r="AJ499" s="72"/>
      <c r="AK499" s="72"/>
      <c r="AL499" s="2"/>
      <c r="AM499" s="17" t="str">
        <f t="shared" si="46"/>
        <v/>
      </c>
      <c r="AN499" s="2"/>
      <c r="AO499" s="72"/>
      <c r="AP499" s="2"/>
      <c r="AQ499" s="2"/>
      <c r="AR499" s="17" t="str">
        <f t="shared" si="47"/>
        <v/>
      </c>
      <c r="AS499" s="2"/>
      <c r="AT499" s="72"/>
      <c r="AU499" s="2"/>
      <c r="AV499" s="2"/>
      <c r="AW499" s="2"/>
      <c r="AX499" s="19" t="str">
        <f>IF(OR(AU499="",AV499=""),"",INDEX(计分标准!$C$77:$E$81,MATCH(工作量统计!AU499,计分标准!$A$77:$A$81,0),MATCH(工作量统计!AV499,计分标准!$C$76:$E$76,0)))</f>
        <v/>
      </c>
      <c r="AY499" s="79" t="str">
        <f>IF(AW499="",AX499,AX499*INDEX(计分标准!$C$97:$I$101,MATCH(AU499,计分标准!$A$97:$A$101,0),MATCH(AW499,计分标准!$C$96:$I$96,0)))</f>
        <v/>
      </c>
      <c r="AZ499" s="17" t="str">
        <f t="shared" si="48"/>
        <v/>
      </c>
      <c r="BA499" s="38"/>
    </row>
    <row r="500" spans="1:53" s="4" customFormat="1" ht="21" customHeight="1">
      <c r="A500" s="2"/>
      <c r="B500" s="5"/>
      <c r="C500" s="2"/>
      <c r="D500" s="2"/>
      <c r="E500" s="2"/>
      <c r="F500" s="18" t="str">
        <f>IF(OR(D500="",E500=""),"",VLOOKUP(D500,计分标准!$A$2:$C$10,3,0)*VLOOKUP(E500,计分标准!$A$13:$C$19,3,0))</f>
        <v/>
      </c>
      <c r="G500" s="2"/>
      <c r="H500" s="72"/>
      <c r="I500" s="2"/>
      <c r="J500" s="2"/>
      <c r="K500" s="2"/>
      <c r="L500" s="19" t="str">
        <f>IF(OR(I500="",J500="",K500=""),"",VLOOKUP(I500,计分标准!$A$23:$C$31,3,0)*INDEX(计分标准!$B$35:$I$42,MATCH(工作量统计!J500,计分标准!$A$35:$A$42,0),MATCH(工作量统计!K500,计分标准!$B$34:$I$34,0))/100)</f>
        <v/>
      </c>
      <c r="M500" s="2"/>
      <c r="N500" s="2"/>
      <c r="O500" s="17" t="str">
        <f t="shared" si="43"/>
        <v/>
      </c>
      <c r="P500" s="17" t="str">
        <f t="shared" si="44"/>
        <v/>
      </c>
      <c r="Q500" s="59"/>
      <c r="R500" s="59"/>
      <c r="S500" s="72"/>
      <c r="T500" s="59"/>
      <c r="U500" s="59"/>
      <c r="V500" s="17" t="str">
        <f>IF(U500="","",VLOOKUP(U500,计分标准!$A$47:$C$55,3,0))</f>
        <v/>
      </c>
      <c r="W500" s="2"/>
      <c r="X500" s="2"/>
      <c r="Y500" s="72"/>
      <c r="Z500" s="2"/>
      <c r="AA500" s="2"/>
      <c r="AB500" s="2"/>
      <c r="AC500" s="78"/>
      <c r="AD500" s="78"/>
      <c r="AE500" s="44"/>
      <c r="AF500" s="17" t="str">
        <f>IF(OR(Z500="",AA500="",AB500=""),"",VLOOKUP(Z500,计分标准!$A$70:$B$73,2,0)*VLOOKUP(AA500,计分标准!$A$58:$C$61,3,0)*AB500/10)</f>
        <v/>
      </c>
      <c r="AG500" s="17" t="str">
        <f>IF(AC500="",AF500,VLOOKUP(AC500,计分标准!$A$64:$B$67,2,0)*AF500)</f>
        <v/>
      </c>
      <c r="AH500" s="17" t="str">
        <f t="shared" si="45"/>
        <v/>
      </c>
      <c r="AI500" s="2"/>
      <c r="AJ500" s="72"/>
      <c r="AK500" s="72"/>
      <c r="AL500" s="2"/>
      <c r="AM500" s="17" t="str">
        <f t="shared" si="46"/>
        <v/>
      </c>
      <c r="AN500" s="2"/>
      <c r="AO500" s="72"/>
      <c r="AP500" s="2"/>
      <c r="AQ500" s="2"/>
      <c r="AR500" s="17" t="str">
        <f t="shared" si="47"/>
        <v/>
      </c>
      <c r="AS500" s="2"/>
      <c r="AT500" s="72"/>
      <c r="AU500" s="2"/>
      <c r="AV500" s="2"/>
      <c r="AW500" s="2"/>
      <c r="AX500" s="19" t="str">
        <f>IF(OR(AU500="",AV500=""),"",INDEX(计分标准!$C$77:$E$81,MATCH(工作量统计!AU500,计分标准!$A$77:$A$81,0),MATCH(工作量统计!AV500,计分标准!$C$76:$E$76,0)))</f>
        <v/>
      </c>
      <c r="AY500" s="79" t="str">
        <f>IF(AW500="",AX500,AX500*INDEX(计分标准!$C$97:$I$101,MATCH(AU500,计分标准!$A$97:$A$101,0),MATCH(AW500,计分标准!$C$96:$I$96,0)))</f>
        <v/>
      </c>
      <c r="AZ500" s="17" t="str">
        <f t="shared" si="48"/>
        <v/>
      </c>
      <c r="BA500" s="38"/>
    </row>
  </sheetData>
  <sheetProtection password="CB5E" sheet="1" objects="1" scenarios="1" formatRows="0" insertRows="0" deleteRows="0" sort="0"/>
  <mergeCells count="27">
    <mergeCell ref="A1:AX1"/>
    <mergeCell ref="AI4:AM4"/>
    <mergeCell ref="AN4:AR4"/>
    <mergeCell ref="C3:C5"/>
    <mergeCell ref="D3:D5"/>
    <mergeCell ref="E3:E5"/>
    <mergeCell ref="B3:B5"/>
    <mergeCell ref="A3:A5"/>
    <mergeCell ref="F3:F5"/>
    <mergeCell ref="O4:O5"/>
    <mergeCell ref="A2:AX2"/>
    <mergeCell ref="P4:P5"/>
    <mergeCell ref="Q4:V4"/>
    <mergeCell ref="G3:P3"/>
    <mergeCell ref="I4:I5"/>
    <mergeCell ref="W4:AH4"/>
    <mergeCell ref="G4:G5"/>
    <mergeCell ref="N4:N5"/>
    <mergeCell ref="L4:L5"/>
    <mergeCell ref="K4:K5"/>
    <mergeCell ref="J4:J5"/>
    <mergeCell ref="H4:H5"/>
    <mergeCell ref="Q3:AY3"/>
    <mergeCell ref="AS4:AY4"/>
    <mergeCell ref="BA3:BA5"/>
    <mergeCell ref="AZ3:AZ5"/>
    <mergeCell ref="M4:M5"/>
  </mergeCells>
  <phoneticPr fontId="2" type="noConversion"/>
  <dataValidations count="24">
    <dataValidation type="list" allowBlank="1" showInputMessage="1" showErrorMessage="1" sqref="D764:D766">
      <formula1>"正高二级岗,正高三级岗,正高四级岗,副高五级岗,副高六、七级岗,中级八级岗,中级九、十级岗,初级十一级、十二级岗"</formula1>
    </dataValidation>
    <dataValidation type="list" allowBlank="1" showInputMessage="1" showErrorMessage="1" sqref="E764:H767">
      <formula1>"专职科研编制人员,马克思主义学院,音乐学院、美术学院、泰兴学院、公体部（体育系）、实验实训中心及担任大学外语课程教学的专任教师,教师专业技术岗的行政人员,工程实验等其他系列专业技术人员,除上述以外的专任教师"</formula1>
    </dataValidation>
    <dataValidation type="decimal" operator="lessThanOrEqual" allowBlank="1" showInputMessage="1" showErrorMessage="1" errorTitle="请检查填写数据" error="个人承担部分字数不得超过著作总字数" sqref="AE6:AE500">
      <formula1>AB6</formula1>
    </dataValidation>
    <dataValidation type="list" allowBlank="1" showInputMessage="1" showErrorMessage="1" sqref="C6:C500">
      <formula1>"人文学院（马克思主义学院）,数理学院,计算机科学与技术学院,教育科学学院,外国语学院,经济与管理学院,船舶与机电工程学院,音乐学院,美术学院,医药与化学化工学院,公共体育部（体育系）,党委办公室/院长办公室,党委组织部,党委宣传部,纪委办公室,教务处,科研处,人事处,学生工作处,财务处,发展规划处,后勤管理处,实验室与设备管理处,国际合作与交流处,保卫处,团委/关工委办公室,工会,图书馆,网络与信息中心,后勤服务总公司,继续教育学院,泰兴学院,新校区建设办公室,其他"</formula1>
    </dataValidation>
    <dataValidation type="list" allowBlank="1" showInputMessage="1" showErrorMessage="1" sqref="K6:K500">
      <formula1>"第一,第二,第三,第四,第五,第六,第七,第八"</formula1>
    </dataValidation>
    <dataValidation type="list" allowBlank="1" showInputMessage="1" showErrorMessage="1" sqref="U6:U500">
      <formula1>"LW1,LW2,LW3,LW4,LW5,LW6,LW7,LW8,LW9"</formula1>
    </dataValidation>
    <dataValidation type="list" allowBlank="1" showInputMessage="1" showErrorMessage="1" sqref="I6:I500">
      <formula1>"XM1,XM2,XM3,XM4,XM5,XM6,XM7,XM8"</formula1>
    </dataValidation>
    <dataValidation type="list" allowBlank="1" showInputMessage="1" showErrorMessage="1" sqref="D6:D500">
      <formula1>"ZC1,ZC2,ZC3,ZC4,ZC5,ZC6,ZC7,ZC8"</formula1>
    </dataValidation>
    <dataValidation type="list" allowBlank="1" showInputMessage="1" showErrorMessage="1" sqref="E6:E500">
      <formula1>"LB1,LB2,LB3,LB4,LB5,LB6"</formula1>
    </dataValidation>
    <dataValidation type="list" allowBlank="1" showInputMessage="1" showErrorMessage="1" sqref="AL6:AL500">
      <formula1>"JD1,JD2,JD3"</formula1>
    </dataValidation>
    <dataValidation type="list" allowBlank="1" showInputMessage="1" showErrorMessage="1" sqref="AP6:AP500">
      <formula1>"JZ1,JZ2"</formula1>
    </dataValidation>
    <dataValidation type="list" allowBlank="1" showInputMessage="1" showErrorMessage="1" sqref="AU6:AU500">
      <formula1>"JL1,JL2,JL3,JL4,JL5"</formula1>
    </dataValidation>
    <dataValidation type="list" allowBlank="1" showInputMessage="1" showErrorMessage="1" sqref="AV6:AV500">
      <formula1>"一等奖,二等奖,三等奖"</formula1>
    </dataValidation>
    <dataValidation type="list" allowBlank="1" showInputMessage="1" showErrorMessage="1" sqref="J6:J500">
      <formula1>"独立,2,3,4,5,6,7,8"</formula1>
    </dataValidation>
    <dataValidation type="list" allowBlank="1" showInputMessage="1" showErrorMessage="1" sqref="M6:M500">
      <formula1>"人文社会科学课题,自然科学课题"</formula1>
    </dataValidation>
    <dataValidation type="list" allowBlank="1" showInputMessage="1" showErrorMessage="1" sqref="Z6:Z500">
      <formula1>"一类出版社,二类出版社,三类出版社"</formula1>
    </dataValidation>
    <dataValidation type="textLength" operator="greaterThanOrEqual" showInputMessage="1" showErrorMessage="1" sqref="B6:B500">
      <formula1>1</formula1>
    </dataValidation>
    <dataValidation type="list" allowBlank="1" showInputMessage="1" showErrorMessage="1" sqref="AA6:AA500">
      <formula1>"ZZ1,ZZ2,ZZ3"</formula1>
    </dataValidation>
    <dataValidation type="list" showInputMessage="1" showErrorMessage="1" sqref="AW6:AW500">
      <formula1>"第一完成人,第二完成人,第三完成人,第四完成人,第五完成人,第六完成人,第七完成人"</formula1>
    </dataValidation>
    <dataValidation type="list" allowBlank="1" showInputMessage="1" showErrorMessage="1" sqref="AD6:AD500">
      <formula1>"BZ1,BZ2,BZ3,BZ4"</formula1>
    </dataValidation>
    <dataValidation type="list" allowBlank="1" showInputMessage="1" showErrorMessage="1" sqref="AC6:AC500">
      <formula1>"部编,省编,自编"</formula1>
    </dataValidation>
    <dataValidation type="decimal" operator="lessThanOrEqual" allowBlank="1" showInputMessage="1" showErrorMessage="1" errorTitle="请检查数据输入" error="著作总字数以“万字”为单位_x000a_" sqref="AB6:AB500">
      <formula1>10000</formula1>
    </dataValidation>
    <dataValidation type="custom" showInputMessage="1" showErrorMessage="1" errorTitle="姓名不能为空" error="请输入您的姓名" sqref="G6:G500 Q6:Q500 W6:W500 AS6:AS500 AN6:AN500 AI6:AI500">
      <formula1>NOT(ISBLANK($B6))</formula1>
    </dataValidation>
    <dataValidation type="list" allowBlank="1" showInputMessage="1" showErrorMessage="1" sqref="AJ6:AK500 Y6:Y500 AO6:AO500 H6:H500 AT6:AT500 S6:S500">
      <formula1>"2014年1月,2014年2月,2014年3月,2014年4月,2014年5月,2014年6月,2014年7月,2014年8月,2014年9月,2014年10月,2014年11月,2014年12月"</formula1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5"/>
  <sheetViews>
    <sheetView zoomScale="90" zoomScaleNormal="90" workbookViewId="0">
      <selection activeCell="A10" sqref="A10"/>
    </sheetView>
  </sheetViews>
  <sheetFormatPr defaultRowHeight="13.5"/>
  <cols>
    <col min="1" max="1" width="6.25" customWidth="1"/>
    <col min="2" max="2" width="19.75" customWidth="1"/>
    <col min="3" max="3" width="14.5" customWidth="1"/>
    <col min="4" max="4" width="8.5" customWidth="1"/>
    <col min="5" max="5" width="7.25" customWidth="1"/>
    <col min="6" max="6" width="5.5" customWidth="1"/>
    <col min="7" max="7" width="5.375" customWidth="1"/>
    <col min="8" max="8" width="7.75" customWidth="1"/>
    <col min="9" max="9" width="8.125" customWidth="1"/>
    <col min="10" max="10" width="6.75" customWidth="1"/>
    <col min="11" max="11" width="4.25" customWidth="1"/>
    <col min="12" max="12" width="6.625" customWidth="1"/>
    <col min="13" max="13" width="7" customWidth="1"/>
    <col min="14" max="14" width="7.875" customWidth="1"/>
    <col min="16" max="16" width="4.25" customWidth="1"/>
  </cols>
  <sheetData>
    <row r="1" spans="1:16" ht="96.75" customHeight="1">
      <c r="A1" s="112" t="s">
        <v>226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6" ht="7.5" customHeight="1">
      <c r="A2" s="115" t="s">
        <v>0</v>
      </c>
      <c r="B2" s="89" t="s">
        <v>228</v>
      </c>
      <c r="C2" s="89" t="s">
        <v>193</v>
      </c>
      <c r="D2" s="89" t="s">
        <v>194</v>
      </c>
      <c r="E2" s="89" t="s">
        <v>220</v>
      </c>
      <c r="F2" s="109"/>
      <c r="G2" s="109"/>
      <c r="H2" s="109"/>
      <c r="I2" s="109"/>
      <c r="J2" s="109"/>
      <c r="K2" s="109"/>
      <c r="L2" s="109"/>
      <c r="M2" s="109"/>
      <c r="N2" s="109"/>
    </row>
    <row r="3" spans="1:16" ht="7.5" customHeight="1">
      <c r="A3" s="115"/>
      <c r="B3" s="89"/>
      <c r="C3" s="89"/>
      <c r="D3" s="89"/>
      <c r="E3" s="89"/>
      <c r="F3" s="114"/>
      <c r="G3" s="114"/>
      <c r="H3" s="114"/>
      <c r="I3" s="114"/>
      <c r="J3" s="114"/>
      <c r="K3" s="114"/>
      <c r="L3" s="114"/>
      <c r="M3" s="114"/>
      <c r="N3" s="109"/>
    </row>
    <row r="4" spans="1:16" ht="10.5" customHeight="1">
      <c r="A4" s="115"/>
      <c r="B4" s="89"/>
      <c r="C4" s="89"/>
      <c r="D4" s="89"/>
      <c r="E4" s="89"/>
      <c r="F4" s="114"/>
      <c r="G4" s="114"/>
      <c r="H4" s="114"/>
      <c r="I4" s="109"/>
      <c r="J4" s="114"/>
      <c r="K4" s="114"/>
      <c r="L4" s="114"/>
      <c r="M4" s="114"/>
      <c r="N4" s="109"/>
    </row>
    <row r="5" spans="1:16" ht="29.25" customHeight="1">
      <c r="A5" s="66"/>
      <c r="B5" s="56" t="str">
        <f ca="1">LOOKUP(ROW($A1),COUNTIF(OFFSET(工作量统计!$B$3,,,ROW($3:$485)),$A$5)+1,工作量统计!C$6:C$501)&amp;""</f>
        <v/>
      </c>
      <c r="C5" s="56" t="str">
        <f ca="1">LOOKUP(ROW($A1),COUNTIF(OFFSET(工作量统计!$B$3,,,ROW($3:$485)),$A$5)+1,工作量统计!D$6:D$501)&amp;""</f>
        <v/>
      </c>
      <c r="D5" s="56" t="str">
        <f ca="1">LOOKUP(ROW($A1),COUNTIF(OFFSET(工作量统计!$B$3,,,ROW($3:$485)),$A$5)+1,工作量统计!E$6:E$501)&amp;""</f>
        <v/>
      </c>
      <c r="E5" s="56" t="str">
        <f ca="1">LOOKUP(ROW($A1),COUNTIF(OFFSET(工作量统计!$B$3,,,ROW($3:$485)),$A$5)+1,工作量统计!F$6:F$501)&amp;""</f>
        <v/>
      </c>
      <c r="F5" s="49"/>
      <c r="G5" s="49"/>
      <c r="H5" s="49"/>
      <c r="I5" s="49"/>
      <c r="J5" s="49"/>
      <c r="K5" s="49"/>
      <c r="L5" s="49"/>
      <c r="M5" s="49"/>
      <c r="N5" s="49"/>
    </row>
    <row r="6" spans="1:16" ht="11.2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</row>
    <row r="7" spans="1:16" ht="18" customHeight="1">
      <c r="A7" s="80" t="s">
        <v>0</v>
      </c>
      <c r="B7" s="80" t="s">
        <v>2</v>
      </c>
      <c r="C7" s="80"/>
      <c r="D7" s="80"/>
      <c r="E7" s="80"/>
      <c r="F7" s="80"/>
      <c r="G7" s="80"/>
      <c r="H7" s="80"/>
      <c r="I7" s="80"/>
      <c r="J7" s="80"/>
      <c r="K7" s="80"/>
      <c r="L7" s="47"/>
      <c r="M7" s="47"/>
      <c r="N7" s="47"/>
    </row>
    <row r="8" spans="1:16" ht="13.5" customHeight="1">
      <c r="A8" s="80"/>
      <c r="B8" s="89" t="s">
        <v>10</v>
      </c>
      <c r="C8" s="89" t="s">
        <v>212</v>
      </c>
      <c r="D8" s="89" t="s">
        <v>19</v>
      </c>
      <c r="E8" s="90" t="s">
        <v>20</v>
      </c>
      <c r="F8" s="90" t="s">
        <v>21</v>
      </c>
      <c r="G8" s="90" t="s">
        <v>147</v>
      </c>
      <c r="H8" s="90" t="s">
        <v>29</v>
      </c>
      <c r="I8" s="90" t="s">
        <v>199</v>
      </c>
      <c r="J8" s="90" t="s">
        <v>148</v>
      </c>
      <c r="K8" s="110" t="s">
        <v>28</v>
      </c>
      <c r="L8" s="47"/>
      <c r="M8" s="47"/>
      <c r="N8" s="47"/>
    </row>
    <row r="9" spans="1:16" ht="19.5" customHeight="1">
      <c r="A9" s="80"/>
      <c r="B9" s="89"/>
      <c r="C9" s="89"/>
      <c r="D9" s="89"/>
      <c r="E9" s="91"/>
      <c r="F9" s="91"/>
      <c r="G9" s="91"/>
      <c r="H9" s="91"/>
      <c r="I9" s="91"/>
      <c r="J9" s="91"/>
      <c r="K9" s="111"/>
      <c r="L9" s="47"/>
      <c r="M9" s="47"/>
      <c r="N9" s="47"/>
    </row>
    <row r="10" spans="1:16" ht="20.100000000000001" customHeight="1">
      <c r="A10" s="56" t="str">
        <f>IF($A$5="","",$A$5)</f>
        <v/>
      </c>
      <c r="B10" s="56" t="str">
        <f ca="1">LOOKUP(ROW($A1),COUNTIF(OFFSET(工作量统计!$B$3,,,ROW($3:$485)),$A$5)+1,工作量统计!G$6:G$501)&amp;""</f>
        <v/>
      </c>
      <c r="C10" s="56" t="str">
        <f ca="1">LOOKUP(ROW($A1),COUNTIF(OFFSET(工作量统计!$B$3,,,ROW($3:$485)),$A$5)+1,工作量统计!H$6:H$501)&amp;""</f>
        <v/>
      </c>
      <c r="D10" s="56" t="str">
        <f ca="1">LOOKUP(ROW($A1),COUNTIF(OFFSET(工作量统计!$B$3,,,ROW($3:$485)),$A$5)+1,工作量统计!I$6:I$501)&amp;""</f>
        <v/>
      </c>
      <c r="E10" s="56" t="str">
        <f ca="1">LOOKUP(ROW($A1),COUNTIF(OFFSET(工作量统计!$B$3,,,ROW($3:$485)),$A$5)+1,工作量统计!J$6:J$501)&amp;""</f>
        <v/>
      </c>
      <c r="F10" s="56" t="str">
        <f ca="1">LOOKUP(ROW($A1),COUNTIF(OFFSET(工作量统计!$B$3,,,ROW($3:$485)),$A$5)+1,工作量统计!K$6:K$501)&amp;""</f>
        <v/>
      </c>
      <c r="G10" s="56" t="str">
        <f ca="1">LOOKUP(ROW($A1),COUNTIF(OFFSET(工作量统计!$B$3,,,ROW($3:$485)),$A$5)+1,工作量统计!L$6:L$501)&amp;""</f>
        <v/>
      </c>
      <c r="H10" s="56" t="str">
        <f ca="1">LOOKUP(ROW($A1),COUNTIF(OFFSET(工作量统计!$B$3,,,ROW($3:$485)),$A$5)+1,工作量统计!M$6:M$501)&amp;""</f>
        <v/>
      </c>
      <c r="I10" s="56" t="str">
        <f ca="1">LOOKUP(ROW($A1),COUNTIF(OFFSET(工作量统计!$B$3,,,ROW($3:$485)),$A$5)+1,工作量统计!N$6:N$501)&amp;""</f>
        <v/>
      </c>
      <c r="J10" s="56" t="str">
        <f ca="1">LOOKUP(ROW($A1),COUNTIF(OFFSET(工作量统计!$B$3,,,ROW($3:$485)),$A$5)+1,工作量统计!O$6:O$501)&amp;""</f>
        <v/>
      </c>
      <c r="K10" s="56" t="str">
        <f ca="1">LOOKUP(ROW($A1),COUNTIF(OFFSET(工作量统计!$B$3,,,ROW($3:$485)),$A$5)+1,工作量统计!P$6:P$501)&amp;""</f>
        <v/>
      </c>
      <c r="L10" s="47"/>
      <c r="M10" s="47"/>
      <c r="N10" s="47"/>
    </row>
    <row r="11" spans="1:16" ht="20.100000000000001" customHeight="1">
      <c r="A11" s="57"/>
      <c r="B11" s="56" t="str">
        <f ca="1">LOOKUP(ROW($A2),COUNTIF(OFFSET(工作量统计!$B$3,,,ROW($3:$485)),$A$5)+1,工作量统计!G$6:G$501)&amp;""</f>
        <v/>
      </c>
      <c r="C11" s="56" t="str">
        <f ca="1">LOOKUP(ROW($A2),COUNTIF(OFFSET(工作量统计!$B$3,,,ROW($3:$485)),$A$5)+1,工作量统计!H$6:H$501)&amp;""</f>
        <v/>
      </c>
      <c r="D11" s="56" t="str">
        <f ca="1">LOOKUP(ROW($A2),COUNTIF(OFFSET(工作量统计!$B$3,,,ROW($3:$485)),$A$5)+1,工作量统计!I$6:I$501)&amp;""</f>
        <v/>
      </c>
      <c r="E11" s="56" t="str">
        <f ca="1">LOOKUP(ROW($A2),COUNTIF(OFFSET(工作量统计!$B$3,,,ROW($3:$485)),$A$5)+1,工作量统计!J$6:J$501)&amp;""</f>
        <v/>
      </c>
      <c r="F11" s="56" t="str">
        <f ca="1">LOOKUP(ROW($A2),COUNTIF(OFFSET(工作量统计!$B$3,,,ROW($3:$485)),$A$5)+1,工作量统计!K$6:K$501)&amp;""</f>
        <v/>
      </c>
      <c r="G11" s="56" t="str">
        <f ca="1">LOOKUP(ROW($A2),COUNTIF(OFFSET(工作量统计!$B$3,,,ROW($3:$485)),$A$5)+1,工作量统计!L$6:L$501)&amp;""</f>
        <v/>
      </c>
      <c r="H11" s="56" t="str">
        <f ca="1">LOOKUP(ROW($A2),COUNTIF(OFFSET(工作量统计!$B$3,,,ROW($3:$485)),$A$5)+1,工作量统计!M$6:M$501)&amp;""</f>
        <v/>
      </c>
      <c r="I11" s="56" t="str">
        <f ca="1">LOOKUP(ROW($A2),COUNTIF(OFFSET(工作量统计!$B$3,,,ROW($3:$485)),$A$5)+1,工作量统计!N$6:N$501)&amp;""</f>
        <v/>
      </c>
      <c r="J11" s="56" t="str">
        <f ca="1">LOOKUP(ROW($A2),COUNTIF(OFFSET(工作量统计!$B$3,,,ROW($3:$485)),$A$5)+1,工作量统计!O$6:O$501)&amp;""</f>
        <v/>
      </c>
      <c r="K11" s="56" t="str">
        <f ca="1">LOOKUP(ROW($A2),COUNTIF(OFFSET(工作量统计!$B$3,,,ROW($3:$485)),$A$5)+1,工作量统计!P$6:P$501)&amp;""</f>
        <v/>
      </c>
      <c r="L11" s="47"/>
      <c r="M11" s="47"/>
      <c r="N11" s="47"/>
    </row>
    <row r="12" spans="1:16" ht="20.100000000000001" customHeight="1">
      <c r="A12" s="57"/>
      <c r="B12" s="56" t="str">
        <f ca="1">LOOKUP(ROW($A3),COUNTIF(OFFSET(工作量统计!$B$3,,,ROW($3:$485)),$A$5)+1,工作量统计!G$6:G$501)&amp;""</f>
        <v/>
      </c>
      <c r="C12" s="56" t="str">
        <f ca="1">LOOKUP(ROW($A3),COUNTIF(OFFSET(工作量统计!$B$3,,,ROW($3:$485)),$A$5)+1,工作量统计!H$6:H$501)&amp;""</f>
        <v/>
      </c>
      <c r="D12" s="56" t="str">
        <f ca="1">LOOKUP(ROW($A3),COUNTIF(OFFSET(工作量统计!$B$3,,,ROW($3:$485)),$A$5)+1,工作量统计!I$6:I$501)&amp;""</f>
        <v/>
      </c>
      <c r="E12" s="56" t="str">
        <f ca="1">LOOKUP(ROW($A3),COUNTIF(OFFSET(工作量统计!$B$3,,,ROW($3:$485)),$A$5)+1,工作量统计!J$6:J$501)&amp;""</f>
        <v/>
      </c>
      <c r="F12" s="56" t="str">
        <f ca="1">LOOKUP(ROW($A3),COUNTIF(OFFSET(工作量统计!$B$3,,,ROW($3:$485)),$A$5)+1,工作量统计!K$6:K$501)&amp;""</f>
        <v/>
      </c>
      <c r="G12" s="56" t="str">
        <f ca="1">LOOKUP(ROW($A3),COUNTIF(OFFSET(工作量统计!$B$3,,,ROW($3:$485)),$A$5)+1,工作量统计!L$6:L$501)&amp;""</f>
        <v/>
      </c>
      <c r="H12" s="56" t="str">
        <f ca="1">LOOKUP(ROW($A3),COUNTIF(OFFSET(工作量统计!$B$3,,,ROW($3:$485)),$A$5)+1,工作量统计!M$6:M$501)&amp;""</f>
        <v/>
      </c>
      <c r="I12" s="56" t="str">
        <f ca="1">LOOKUP(ROW($A3),COUNTIF(OFFSET(工作量统计!$B$3,,,ROW($3:$485)),$A$5)+1,工作量统计!N$6:N$501)&amp;""</f>
        <v/>
      </c>
      <c r="J12" s="56" t="str">
        <f ca="1">LOOKUP(ROW($A3),COUNTIF(OFFSET(工作量统计!$B$3,,,ROW($3:$485)),$A$5)+1,工作量统计!O$6:O$501)&amp;""</f>
        <v/>
      </c>
      <c r="K12" s="56" t="str">
        <f ca="1">LOOKUP(ROW($A3),COUNTIF(OFFSET(工作量统计!$B$3,,,ROW($3:$485)),$A$5)+1,工作量统计!P$6:P$501)&amp;""</f>
        <v/>
      </c>
      <c r="L12" s="47"/>
      <c r="M12" s="47"/>
      <c r="N12" s="47"/>
    </row>
    <row r="13" spans="1:16" ht="14.25" customHeight="1"/>
    <row r="14" spans="1:16" ht="18.75" customHeight="1">
      <c r="A14" s="80" t="s">
        <v>0</v>
      </c>
      <c r="B14" s="80" t="s">
        <v>3</v>
      </c>
      <c r="C14" s="80"/>
      <c r="D14" s="80"/>
      <c r="E14" s="80"/>
      <c r="F14" s="80"/>
      <c r="G14" s="80"/>
      <c r="H14" s="80"/>
      <c r="I14" s="80"/>
      <c r="J14" s="47"/>
      <c r="K14" s="47"/>
      <c r="L14" s="47"/>
      <c r="M14" s="47"/>
      <c r="N14" s="47"/>
      <c r="O14" s="47"/>
      <c r="P14" s="47"/>
    </row>
    <row r="15" spans="1:16" ht="18.75" customHeight="1">
      <c r="A15" s="80"/>
      <c r="B15" s="89" t="s">
        <v>203</v>
      </c>
      <c r="C15" s="89"/>
      <c r="D15" s="89"/>
      <c r="E15" s="89"/>
      <c r="F15" s="89"/>
      <c r="G15" s="89"/>
      <c r="H15" s="89"/>
      <c r="I15" s="89"/>
      <c r="J15" s="47"/>
      <c r="K15" s="47"/>
      <c r="L15" s="47"/>
      <c r="M15" s="47"/>
      <c r="N15" s="47"/>
      <c r="O15" s="47"/>
      <c r="P15" s="47"/>
    </row>
    <row r="16" spans="1:16" ht="30.75" customHeight="1">
      <c r="A16" s="80"/>
      <c r="B16" s="80" t="s">
        <v>11</v>
      </c>
      <c r="C16" s="80"/>
      <c r="D16" s="80" t="s">
        <v>26</v>
      </c>
      <c r="E16" s="80"/>
      <c r="F16" s="55" t="s">
        <v>155</v>
      </c>
      <c r="G16" s="55" t="s">
        <v>156</v>
      </c>
      <c r="H16" s="55" t="s">
        <v>22</v>
      </c>
      <c r="I16" s="55" t="s">
        <v>12</v>
      </c>
      <c r="J16" s="47"/>
      <c r="K16" s="47"/>
      <c r="L16" s="47"/>
      <c r="M16" s="47"/>
      <c r="N16" s="47"/>
      <c r="O16" s="47"/>
      <c r="P16" s="47"/>
    </row>
    <row r="17" spans="1:16" ht="21" customHeight="1">
      <c r="A17" s="56" t="str">
        <f>IF($A$5="","",$A$5)</f>
        <v/>
      </c>
      <c r="B17" s="107" t="str">
        <f ca="1">LOOKUP(ROW($A1),COUNTIF(OFFSET(工作量统计!$B$3,,,ROW($3:$485)),$A$5)+1,工作量统计!Q$6:Q$501)&amp;""</f>
        <v/>
      </c>
      <c r="C17" s="107"/>
      <c r="D17" s="107" t="str">
        <f ca="1">LOOKUP(ROW($A1),COUNTIF(OFFSET(工作量统计!$B$3,,,ROW($3:$485)),$A$5)+1,工作量统计!R$6:R$501)&amp;""</f>
        <v/>
      </c>
      <c r="E17" s="107"/>
      <c r="F17" s="56" t="str">
        <f ca="1">LOOKUP(ROW($A1),COUNTIF(OFFSET(工作量统计!$B$3,,,ROW($3:$485)),$A$5)+1,工作量统计!S$6:S$501)&amp;""</f>
        <v/>
      </c>
      <c r="G17" s="56" t="str">
        <f ca="1">LOOKUP(ROW($A1),COUNTIF(OFFSET(工作量统计!$B$3,,,ROW($3:$485)),$A$5)+1,工作量统计!T$6:T$501)&amp;""</f>
        <v/>
      </c>
      <c r="H17" s="56" t="str">
        <f ca="1">LOOKUP(ROW($A1),COUNTIF(OFFSET(工作量统计!$B$3,,,ROW($3:$485)),$A$5)+1,工作量统计!U$6:U$501)&amp;""</f>
        <v/>
      </c>
      <c r="I17" s="56" t="str">
        <f ca="1">LOOKUP(ROW($A1),COUNTIF(OFFSET(工作量统计!$B$3,,,ROW($3:$485)),$A$5)+1,工作量统计!V$6:V$501)&amp;""</f>
        <v/>
      </c>
      <c r="J17" s="47"/>
      <c r="K17" s="47"/>
      <c r="L17" s="47"/>
      <c r="M17" s="47"/>
      <c r="N17" s="47"/>
      <c r="O17" s="47"/>
      <c r="P17" s="47"/>
    </row>
    <row r="18" spans="1:16" ht="21" customHeight="1">
      <c r="A18" s="57"/>
      <c r="B18" s="107" t="str">
        <f ca="1">LOOKUP(ROW($A2),COUNTIF(OFFSET(工作量统计!$B$3,,,ROW($3:$485)),$A$5)+1,工作量统计!Q$6:Q$501)&amp;""</f>
        <v/>
      </c>
      <c r="C18" s="107"/>
      <c r="D18" s="107" t="str">
        <f ca="1">LOOKUP(ROW($A2),COUNTIF(OFFSET(工作量统计!$B$3,,,ROW($3:$485)),$A$5)+1,工作量统计!R$6:R$501)&amp;""</f>
        <v/>
      </c>
      <c r="E18" s="107"/>
      <c r="F18" s="56" t="str">
        <f ca="1">LOOKUP(ROW($A2),COUNTIF(OFFSET(工作量统计!$B$3,,,ROW($3:$485)),$A$5)+1,工作量统计!S$6:S$501)&amp;""</f>
        <v/>
      </c>
      <c r="G18" s="56" t="str">
        <f ca="1">LOOKUP(ROW($A2),COUNTIF(OFFSET(工作量统计!$B$3,,,ROW($3:$485)),$A$5)+1,工作量统计!T$6:T$501)&amp;""</f>
        <v/>
      </c>
      <c r="H18" s="56" t="str">
        <f ca="1">LOOKUP(ROW($A2),COUNTIF(OFFSET(工作量统计!$B$3,,,ROW($3:$485)),$A$5)+1,工作量统计!U$6:U$501)&amp;""</f>
        <v/>
      </c>
      <c r="I18" s="56" t="str">
        <f ca="1">LOOKUP(ROW($A2),COUNTIF(OFFSET(工作量统计!$B$3,,,ROW($3:$485)),$A$5)+1,工作量统计!V$6:V$501)&amp;""</f>
        <v/>
      </c>
      <c r="J18" s="47"/>
      <c r="K18" s="47"/>
      <c r="L18" s="47"/>
      <c r="M18" s="47"/>
      <c r="N18" s="47"/>
      <c r="O18" s="47"/>
      <c r="P18" s="47"/>
    </row>
    <row r="19" spans="1:16" ht="21" customHeight="1">
      <c r="A19" s="57"/>
      <c r="B19" s="107" t="str">
        <f ca="1">LOOKUP(ROW($A3),COUNTIF(OFFSET(工作量统计!$B$3,,,ROW($3:$485)),$A$5)+1,工作量统计!Q$6:Q$501)&amp;""</f>
        <v/>
      </c>
      <c r="C19" s="107"/>
      <c r="D19" s="107" t="str">
        <f ca="1">LOOKUP(ROW($A3),COUNTIF(OFFSET(工作量统计!$B$3,,,ROW($3:$485)),$A$5)+1,工作量统计!R$6:R$501)&amp;""</f>
        <v/>
      </c>
      <c r="E19" s="107"/>
      <c r="F19" s="56" t="str">
        <f ca="1">LOOKUP(ROW($A3),COUNTIF(OFFSET(工作量统计!$B$3,,,ROW($3:$485)),$A$5)+1,工作量统计!S$6:S$501)&amp;""</f>
        <v/>
      </c>
      <c r="G19" s="56" t="str">
        <f ca="1">LOOKUP(ROW($A3),COUNTIF(OFFSET(工作量统计!$B$3,,,ROW($3:$485)),$A$5)+1,工作量统计!T$6:T$501)&amp;""</f>
        <v/>
      </c>
      <c r="H19" s="56" t="str">
        <f ca="1">LOOKUP(ROW($A3),COUNTIF(OFFSET(工作量统计!$B$3,,,ROW($3:$485)),$A$5)+1,工作量统计!U$6:U$501)&amp;""</f>
        <v/>
      </c>
      <c r="I19" s="56" t="str">
        <f ca="1">LOOKUP(ROW($A3),COUNTIF(OFFSET(工作量统计!$B$3,,,ROW($3:$485)),$A$5)+1,工作量统计!V$6:V$501)&amp;""</f>
        <v/>
      </c>
      <c r="J19" s="47"/>
      <c r="K19" s="47"/>
      <c r="L19" s="47"/>
      <c r="M19" s="47"/>
      <c r="N19" s="47"/>
      <c r="O19" s="47"/>
      <c r="P19" s="47"/>
    </row>
    <row r="20" spans="1:16" ht="21" customHeight="1">
      <c r="A20" s="57"/>
      <c r="B20" s="107" t="str">
        <f ca="1">LOOKUP(ROW($A4),COUNTIF(OFFSET(工作量统计!$B$3,,,ROW($3:$485)),$A$5)+1,工作量统计!Q$6:Q$501)&amp;""</f>
        <v/>
      </c>
      <c r="C20" s="107"/>
      <c r="D20" s="107" t="str">
        <f ca="1">LOOKUP(ROW($A4),COUNTIF(OFFSET(工作量统计!$B$3,,,ROW($3:$485)),$A$5)+1,工作量统计!R$6:R$501)&amp;""</f>
        <v/>
      </c>
      <c r="E20" s="107"/>
      <c r="F20" s="56" t="str">
        <f ca="1">LOOKUP(ROW($A4),COUNTIF(OFFSET(工作量统计!$B$3,,,ROW($3:$485)),$A$5)+1,工作量统计!S$6:S$501)&amp;""</f>
        <v/>
      </c>
      <c r="G20" s="56" t="str">
        <f ca="1">LOOKUP(ROW($A4),COUNTIF(OFFSET(工作量统计!$B$3,,,ROW($3:$485)),$A$5)+1,工作量统计!T$6:T$501)&amp;""</f>
        <v/>
      </c>
      <c r="H20" s="56" t="str">
        <f ca="1">LOOKUP(ROW($A4),COUNTIF(OFFSET(工作量统计!$B$3,,,ROW($3:$485)),$A$5)+1,工作量统计!U$6:U$501)&amp;""</f>
        <v/>
      </c>
      <c r="I20" s="56" t="str">
        <f ca="1">LOOKUP(ROW($A4),COUNTIF(OFFSET(工作量统计!$B$3,,,ROW($3:$485)),$A$5)+1,工作量统计!V$6:V$501)&amp;""</f>
        <v/>
      </c>
      <c r="J20" s="47"/>
      <c r="K20" s="47"/>
      <c r="L20" s="47"/>
      <c r="M20" s="47"/>
      <c r="N20" s="47"/>
      <c r="O20" s="47"/>
      <c r="P20" s="47"/>
    </row>
    <row r="21" spans="1:16" ht="21" customHeight="1">
      <c r="A21" s="57"/>
      <c r="B21" s="107" t="str">
        <f ca="1">LOOKUP(ROW($A5),COUNTIF(OFFSET(工作量统计!$B$3,,,ROW($3:$485)),$A$5)+1,工作量统计!Q$6:Q$501)&amp;""</f>
        <v/>
      </c>
      <c r="C21" s="107"/>
      <c r="D21" s="107" t="str">
        <f ca="1">LOOKUP(ROW($A5),COUNTIF(OFFSET(工作量统计!$B$3,,,ROW($3:$485)),$A$5)+1,工作量统计!R$6:R$501)&amp;""</f>
        <v/>
      </c>
      <c r="E21" s="107"/>
      <c r="F21" s="56" t="str">
        <f ca="1">LOOKUP(ROW($A5),COUNTIF(OFFSET(工作量统计!$B$3,,,ROW($3:$485)),$A$5)+1,工作量统计!S$6:S$501)&amp;""</f>
        <v/>
      </c>
      <c r="G21" s="56" t="str">
        <f ca="1">LOOKUP(ROW($A5),COUNTIF(OFFSET(工作量统计!$B$3,,,ROW($3:$485)),$A$5)+1,工作量统计!T$6:T$501)&amp;""</f>
        <v/>
      </c>
      <c r="H21" s="56" t="str">
        <f ca="1">LOOKUP(ROW($A5),COUNTIF(OFFSET(工作量统计!$B$3,,,ROW($3:$485)),$A$5)+1,工作量统计!U$6:U$501)&amp;""</f>
        <v/>
      </c>
      <c r="I21" s="56" t="str">
        <f ca="1">LOOKUP(ROW($A5),COUNTIF(OFFSET(工作量统计!$B$3,,,ROW($3:$485)),$A$5)+1,工作量统计!V$6:V$501)&amp;""</f>
        <v/>
      </c>
      <c r="J21" s="47"/>
      <c r="K21" s="47"/>
      <c r="L21" s="47"/>
      <c r="M21" s="47"/>
      <c r="N21" s="47"/>
      <c r="O21" s="47"/>
      <c r="P21" s="47"/>
    </row>
    <row r="22" spans="1:16" ht="21" customHeight="1">
      <c r="A22" s="57"/>
      <c r="B22" s="107" t="str">
        <f ca="1">LOOKUP(ROW($A6),COUNTIF(OFFSET(工作量统计!$B$3,,,ROW($3:$485)),$A$5)+1,工作量统计!Q$6:Q$501)&amp;""</f>
        <v/>
      </c>
      <c r="C22" s="107"/>
      <c r="D22" s="107" t="str">
        <f ca="1">LOOKUP(ROW($A6),COUNTIF(OFFSET(工作量统计!$B$3,,,ROW($3:$485)),$A$5)+1,工作量统计!R$6:R$501)&amp;""</f>
        <v/>
      </c>
      <c r="E22" s="107"/>
      <c r="F22" s="56" t="str">
        <f ca="1">LOOKUP(ROW($A6),COUNTIF(OFFSET(工作量统计!$B$3,,,ROW($3:$485)),$A$5)+1,工作量统计!S$6:S$501)&amp;""</f>
        <v/>
      </c>
      <c r="G22" s="56" t="str">
        <f ca="1">LOOKUP(ROW($A6),COUNTIF(OFFSET(工作量统计!$B$3,,,ROW($3:$485)),$A$5)+1,工作量统计!T$6:T$501)&amp;""</f>
        <v/>
      </c>
      <c r="H22" s="56" t="str">
        <f ca="1">LOOKUP(ROW($A6),COUNTIF(OFFSET(工作量统计!$B$3,,,ROW($3:$485)),$A$5)+1,工作量统计!U$6:U$501)&amp;""</f>
        <v/>
      </c>
      <c r="I22" s="56" t="str">
        <f ca="1">LOOKUP(ROW($A6),COUNTIF(OFFSET(工作量统计!$B$3,,,ROW($3:$485)),$A$5)+1,工作量统计!V$6:V$501)&amp;""</f>
        <v/>
      </c>
      <c r="J22" s="47"/>
      <c r="K22" s="47"/>
      <c r="L22" s="47"/>
      <c r="M22" s="47"/>
      <c r="N22" s="47"/>
      <c r="O22" s="47"/>
      <c r="P22" s="47"/>
    </row>
    <row r="23" spans="1:16" ht="21" customHeight="1">
      <c r="A23" s="57"/>
      <c r="B23" s="107" t="str">
        <f ca="1">LOOKUP(ROW($A7),COUNTIF(OFFSET(工作量统计!$B$3,,,ROW($3:$485)),$A$5)+1,工作量统计!Q$6:Q$501)&amp;""</f>
        <v/>
      </c>
      <c r="C23" s="107"/>
      <c r="D23" s="107" t="str">
        <f ca="1">LOOKUP(ROW($A7),COUNTIF(OFFSET(工作量统计!$B$3,,,ROW($3:$485)),$A$5)+1,工作量统计!R$6:R$501)&amp;""</f>
        <v/>
      </c>
      <c r="E23" s="107"/>
      <c r="F23" s="56" t="str">
        <f ca="1">LOOKUP(ROW($A7),COUNTIF(OFFSET(工作量统计!$B$3,,,ROW($3:$485)),$A$5)+1,工作量统计!S$6:S$501)&amp;""</f>
        <v/>
      </c>
      <c r="G23" s="56" t="str">
        <f ca="1">LOOKUP(ROW($A7),COUNTIF(OFFSET(工作量统计!$B$3,,,ROW($3:$485)),$A$5)+1,工作量统计!T$6:T$501)&amp;""</f>
        <v/>
      </c>
      <c r="H23" s="56" t="str">
        <f ca="1">LOOKUP(ROW($A7),COUNTIF(OFFSET(工作量统计!$B$3,,,ROW($3:$485)),$A$5)+1,工作量统计!U$6:U$501)&amp;""</f>
        <v/>
      </c>
      <c r="I23" s="56" t="str">
        <f ca="1">LOOKUP(ROW($A7),COUNTIF(OFFSET(工作量统计!$B$3,,,ROW($3:$485)),$A$5)+1,工作量统计!V$6:V$501)&amp;""</f>
        <v/>
      </c>
      <c r="J23" s="47"/>
      <c r="K23" s="47"/>
      <c r="L23" s="47"/>
      <c r="M23" s="47"/>
      <c r="N23" s="47"/>
      <c r="O23" s="47"/>
      <c r="P23" s="47"/>
    </row>
    <row r="24" spans="1:16" ht="21" customHeight="1">
      <c r="A24" s="57"/>
      <c r="B24" s="107" t="str">
        <f ca="1">LOOKUP(ROW($A8),COUNTIF(OFFSET(工作量统计!$B$3,,,ROW($3:$485)),$A$5)+1,工作量统计!Q$6:Q$501)&amp;""</f>
        <v/>
      </c>
      <c r="C24" s="107"/>
      <c r="D24" s="107" t="str">
        <f ca="1">LOOKUP(ROW($A8),COUNTIF(OFFSET(工作量统计!$B$3,,,ROW($3:$485)),$A$5)+1,工作量统计!R$6:R$501)&amp;""</f>
        <v/>
      </c>
      <c r="E24" s="107"/>
      <c r="F24" s="56" t="str">
        <f ca="1">LOOKUP(ROW($A8),COUNTIF(OFFSET(工作量统计!$B$3,,,ROW($3:$485)),$A$5)+1,工作量统计!S$6:S$501)&amp;""</f>
        <v/>
      </c>
      <c r="G24" s="56" t="str">
        <f ca="1">LOOKUP(ROW($A8),COUNTIF(OFFSET(工作量统计!$B$3,,,ROW($3:$485)),$A$5)+1,工作量统计!T$6:T$501)&amp;""</f>
        <v/>
      </c>
      <c r="H24" s="56" t="str">
        <f ca="1">LOOKUP(ROW($A8),COUNTIF(OFFSET(工作量统计!$B$3,,,ROW($3:$485)),$A$5)+1,工作量统计!U$6:U$501)&amp;""</f>
        <v/>
      </c>
      <c r="I24" s="56" t="str">
        <f ca="1">LOOKUP(ROW($A8),COUNTIF(OFFSET(工作量统计!$B$3,,,ROW($3:$485)),$A$5)+1,工作量统计!V$6:V$501)&amp;""</f>
        <v/>
      </c>
      <c r="J24" s="47"/>
      <c r="K24" s="47"/>
      <c r="L24" s="47"/>
      <c r="M24" s="47"/>
      <c r="N24" s="47"/>
      <c r="O24" s="47"/>
      <c r="P24" s="47"/>
    </row>
    <row r="25" spans="1:16" ht="10.5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6" ht="15.75" customHeight="1">
      <c r="A26" s="80" t="s">
        <v>0</v>
      </c>
      <c r="B26" s="80" t="s">
        <v>179</v>
      </c>
      <c r="C26" s="80"/>
      <c r="D26" s="80"/>
      <c r="E26" s="80"/>
      <c r="F26" s="80"/>
      <c r="G26" s="80"/>
      <c r="H26" s="80"/>
      <c r="I26" s="80"/>
      <c r="J26" s="80"/>
      <c r="K26" s="80"/>
      <c r="L26" s="47"/>
      <c r="M26" s="47"/>
      <c r="N26" s="47"/>
      <c r="O26" s="47"/>
      <c r="P26" s="47"/>
    </row>
    <row r="27" spans="1:16" ht="18" customHeight="1">
      <c r="A27" s="80"/>
      <c r="B27" s="89" t="s">
        <v>213</v>
      </c>
      <c r="C27" s="89"/>
      <c r="D27" s="89"/>
      <c r="E27" s="89"/>
      <c r="F27" s="89"/>
      <c r="G27" s="89"/>
      <c r="H27" s="89"/>
      <c r="I27" s="89"/>
      <c r="J27" s="89"/>
      <c r="K27" s="89"/>
      <c r="L27" s="47"/>
      <c r="M27" s="47"/>
      <c r="N27" s="47"/>
      <c r="O27" s="47"/>
      <c r="P27" s="47"/>
    </row>
    <row r="28" spans="1:16" ht="49.5" customHeight="1">
      <c r="A28" s="80"/>
      <c r="B28" s="45" t="s">
        <v>13</v>
      </c>
      <c r="C28" s="45" t="s">
        <v>27</v>
      </c>
      <c r="D28" s="62" t="s">
        <v>200</v>
      </c>
      <c r="E28" s="45" t="s">
        <v>30</v>
      </c>
      <c r="F28" s="45" t="s">
        <v>23</v>
      </c>
      <c r="G28" s="76" t="s">
        <v>218</v>
      </c>
      <c r="H28" s="45" t="s">
        <v>180</v>
      </c>
      <c r="I28" s="45" t="s">
        <v>217</v>
      </c>
      <c r="J28" s="75" t="s">
        <v>219</v>
      </c>
      <c r="K28" s="45" t="s">
        <v>12</v>
      </c>
      <c r="L28" s="47"/>
      <c r="M28" s="47"/>
      <c r="N28" s="47"/>
      <c r="O28" s="47"/>
      <c r="P28" s="47"/>
    </row>
    <row r="29" spans="1:16" ht="20.100000000000001" customHeight="1">
      <c r="A29" s="56" t="str">
        <f>IF($A$5="","",$A$5)</f>
        <v/>
      </c>
      <c r="B29" s="56" t="str">
        <f ca="1">LOOKUP(ROW($A1),COUNTIF(OFFSET(工作量统计!$B$3,,,ROW($3:$485)),$A$5)+1,工作量统计!W$6:W$501)&amp;""</f>
        <v/>
      </c>
      <c r="C29" s="56" t="str">
        <f ca="1">LOOKUP(ROW($A1),COUNTIF(OFFSET(工作量统计!$B$3,,,ROW($3:$485)),$A$5)+1,工作量统计!X$6:X$501)&amp;""</f>
        <v/>
      </c>
      <c r="D29" s="71" t="str">
        <f ca="1">LOOKUP(ROW($A1),COUNTIF(OFFSET(工作量统计!$B$3,,,ROW($3:$485)),$A$5)+1,工作量统计!Y$6:Y$501)&amp;""</f>
        <v/>
      </c>
      <c r="E29" s="56" t="str">
        <f ca="1">LOOKUP(ROW($A1),COUNTIF(OFFSET(工作量统计!$B$3,,,ROW($3:$485)),$A$5)+1,工作量统计!Z$6:Z$501)&amp;""</f>
        <v/>
      </c>
      <c r="F29" s="56" t="str">
        <f ca="1">LOOKUP(ROW($A1),COUNTIF(OFFSET(工作量统计!$B$3,,,ROW($3:$485)),$A$5)+1,工作量统计!AA$6:AA$501)&amp;""</f>
        <v/>
      </c>
      <c r="G29" s="56" t="str">
        <f ca="1">LOOKUP(ROW($A1),COUNTIF(OFFSET(工作量统计!$B$3,,,ROW($3:$485)),$A$5)+1,工作量统计!AB$6:AB$501)&amp;""</f>
        <v/>
      </c>
      <c r="H29" s="56" t="str">
        <f ca="1">LOOKUP(ROW($A1),COUNTIF(OFFSET(工作量统计!$B$3,,,ROW($3:$485)),$A$5)+1,工作量统计!AC$6:AC$501)&amp;""</f>
        <v/>
      </c>
      <c r="I29" s="56" t="str">
        <f ca="1">LOOKUP(ROW($A1),COUNTIF(OFFSET(工作量统计!$B$3,,,ROW($3:$485)),$A$5)+1,工作量统计!AD$6:AD$501)&amp;""</f>
        <v/>
      </c>
      <c r="J29" s="56" t="str">
        <f ca="1">LOOKUP(ROW($A1),COUNTIF(OFFSET(工作量统计!$B$3,,,ROW($3:$485)),$A$5)+1,工作量统计!AE$6:AE$501)&amp;""</f>
        <v/>
      </c>
      <c r="K29" s="56" t="str">
        <f ca="1">LOOKUP(ROW($A1),COUNTIF(OFFSET(工作量统计!$B$3,,,ROW($3:$485)),$A$5)+1,工作量统计!AH$6:AH$501)&amp;""</f>
        <v/>
      </c>
      <c r="L29" s="47"/>
      <c r="M29" s="47"/>
      <c r="N29" s="47"/>
      <c r="O29" s="47"/>
      <c r="P29" s="47"/>
    </row>
    <row r="30" spans="1:16" ht="20.100000000000001" customHeight="1">
      <c r="A30" s="57"/>
      <c r="B30" s="56" t="str">
        <f ca="1">LOOKUP(ROW($A2),COUNTIF(OFFSET(工作量统计!$B$3,,,ROW($3:$485)),$A$5)+1,工作量统计!W$6:W$501)&amp;""</f>
        <v/>
      </c>
      <c r="C30" s="56" t="str">
        <f ca="1">LOOKUP(ROW($A2),COUNTIF(OFFSET(工作量统计!$B$3,,,ROW($3:$485)),$A$5)+1,工作量统计!X$6:X$501)&amp;""</f>
        <v/>
      </c>
      <c r="D30" s="71" t="str">
        <f ca="1">LOOKUP(ROW($A2),COUNTIF(OFFSET(工作量统计!$B$3,,,ROW($3:$485)),$A$5)+1,工作量统计!Y$6:Y$501)&amp;""</f>
        <v/>
      </c>
      <c r="E30" s="56" t="str">
        <f ca="1">LOOKUP(ROW($A2),COUNTIF(OFFSET(工作量统计!$B$3,,,ROW($3:$485)),$A$5)+1,工作量统计!Z$6:Z$501)&amp;""</f>
        <v/>
      </c>
      <c r="F30" s="56" t="str">
        <f ca="1">LOOKUP(ROW($A2),COUNTIF(OFFSET(工作量统计!$B$3,,,ROW($3:$485)),$A$5)+1,工作量统计!AA$6:AA$501)&amp;""</f>
        <v/>
      </c>
      <c r="G30" s="56" t="str">
        <f ca="1">LOOKUP(ROW($A2),COUNTIF(OFFSET(工作量统计!$B$3,,,ROW($3:$485)),$A$5)+1,工作量统计!AB$6:AB$501)&amp;""</f>
        <v/>
      </c>
      <c r="H30" s="56" t="str">
        <f ca="1">LOOKUP(ROW($A2),COUNTIF(OFFSET(工作量统计!$B$3,,,ROW($3:$485)),$A$5)+1,工作量统计!AC$6:AC$501)&amp;""</f>
        <v/>
      </c>
      <c r="I30" s="56" t="str">
        <f ca="1">LOOKUP(ROW($A2),COUNTIF(OFFSET(工作量统计!$B$3,,,ROW($3:$485)),$A$5)+1,工作量统计!AD$6:AD$501)&amp;""</f>
        <v/>
      </c>
      <c r="J30" s="56" t="str">
        <f ca="1">LOOKUP(ROW($A2),COUNTIF(OFFSET(工作量统计!$B$3,,,ROW($3:$485)),$A$5)+1,工作量统计!AE$6:AE$501)&amp;""</f>
        <v/>
      </c>
      <c r="K30" s="56" t="str">
        <f ca="1">LOOKUP(ROW($A2),COUNTIF(OFFSET(工作量统计!$B$3,,,ROW($3:$485)),$A$5)+1,工作量统计!AH$6:AH$501)&amp;""</f>
        <v/>
      </c>
      <c r="L30" s="47"/>
      <c r="M30" s="47"/>
      <c r="N30" s="47"/>
      <c r="O30" s="47"/>
      <c r="P30" s="47"/>
    </row>
    <row r="31" spans="1:16" ht="20.100000000000001" customHeight="1">
      <c r="A31" s="57"/>
      <c r="B31" s="56" t="str">
        <f ca="1">LOOKUP(ROW($A3),COUNTIF(OFFSET(工作量统计!$B$3,,,ROW($3:$485)),$A$5)+1,工作量统计!W$6:W$501)&amp;""</f>
        <v/>
      </c>
      <c r="C31" s="56" t="str">
        <f ca="1">LOOKUP(ROW($A3),COUNTIF(OFFSET(工作量统计!$B$3,,,ROW($3:$485)),$A$5)+1,工作量统计!X$6:X$501)&amp;""</f>
        <v/>
      </c>
      <c r="D31" s="71" t="str">
        <f ca="1">LOOKUP(ROW($A3),COUNTIF(OFFSET(工作量统计!$B$3,,,ROW($3:$485)),$A$5)+1,工作量统计!Y$6:Y$501)&amp;""</f>
        <v/>
      </c>
      <c r="E31" s="56" t="str">
        <f ca="1">LOOKUP(ROW($A3),COUNTIF(OFFSET(工作量统计!$B$3,,,ROW($3:$485)),$A$5)+1,工作量统计!Z$6:Z$501)&amp;""</f>
        <v/>
      </c>
      <c r="F31" s="56" t="str">
        <f ca="1">LOOKUP(ROW($A3),COUNTIF(OFFSET(工作量统计!$B$3,,,ROW($3:$485)),$A$5)+1,工作量统计!AA$6:AA$501)&amp;""</f>
        <v/>
      </c>
      <c r="G31" s="56" t="str">
        <f ca="1">LOOKUP(ROW($A3),COUNTIF(OFFSET(工作量统计!$B$3,,,ROW($3:$485)),$A$5)+1,工作量统计!AB$6:AB$501)&amp;""</f>
        <v/>
      </c>
      <c r="H31" s="56" t="str">
        <f ca="1">LOOKUP(ROW($A3),COUNTIF(OFFSET(工作量统计!$B$3,,,ROW($3:$485)),$A$5)+1,工作量统计!AC$6:AC$501)&amp;""</f>
        <v/>
      </c>
      <c r="I31" s="56" t="str">
        <f ca="1">LOOKUP(ROW($A3),COUNTIF(OFFSET(工作量统计!$B$3,,,ROW($3:$485)),$A$5)+1,工作量统计!AD$6:AD$501)&amp;""</f>
        <v/>
      </c>
      <c r="J31" s="56" t="str">
        <f ca="1">LOOKUP(ROW($A3),COUNTIF(OFFSET(工作量统计!$B$3,,,ROW($3:$485)),$A$5)+1,工作量统计!AE$6:AE$501)&amp;""</f>
        <v/>
      </c>
      <c r="K31" s="56" t="str">
        <f ca="1">LOOKUP(ROW($A3),COUNTIF(OFFSET(工作量统计!$B$3,,,ROW($3:$485)),$A$5)+1,工作量统计!AH$6:AH$501)&amp;""</f>
        <v/>
      </c>
      <c r="L31" s="47"/>
      <c r="M31" s="47"/>
      <c r="N31" s="47"/>
      <c r="O31" s="47"/>
      <c r="P31" s="47"/>
    </row>
    <row r="32" spans="1:16" ht="23.25" customHeight="1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5" ht="19.5" customHeight="1">
      <c r="A33" s="80" t="s">
        <v>0</v>
      </c>
      <c r="B33" s="80" t="s">
        <v>3</v>
      </c>
      <c r="C33" s="80"/>
      <c r="D33" s="80"/>
      <c r="E33" s="80"/>
      <c r="F33" s="50"/>
      <c r="G33" s="50"/>
      <c r="H33" s="50"/>
      <c r="I33" s="109"/>
      <c r="J33" s="109"/>
      <c r="K33" s="109"/>
      <c r="L33" s="109"/>
      <c r="M33" s="109"/>
      <c r="N33" s="64"/>
    </row>
    <row r="34" spans="1:15" ht="19.5" customHeight="1">
      <c r="A34" s="80"/>
      <c r="B34" s="89" t="s">
        <v>214</v>
      </c>
      <c r="C34" s="89"/>
      <c r="D34" s="89"/>
      <c r="E34" s="89"/>
      <c r="F34" s="51"/>
      <c r="G34" s="51"/>
      <c r="H34" s="51"/>
      <c r="I34" s="64"/>
      <c r="J34" s="47"/>
      <c r="K34" s="65"/>
      <c r="L34" s="64"/>
      <c r="M34" s="65"/>
      <c r="N34" s="65"/>
    </row>
    <row r="35" spans="1:15" ht="36.75" customHeight="1">
      <c r="A35" s="80"/>
      <c r="B35" s="45" t="s">
        <v>25</v>
      </c>
      <c r="C35" s="62" t="s">
        <v>201</v>
      </c>
      <c r="D35" s="45" t="s">
        <v>24</v>
      </c>
      <c r="E35" s="45" t="s">
        <v>12</v>
      </c>
      <c r="F35" s="52"/>
      <c r="G35" s="52"/>
      <c r="H35" s="52"/>
      <c r="I35" s="53"/>
      <c r="J35" s="64"/>
      <c r="K35" s="47"/>
      <c r="L35" s="65"/>
      <c r="M35" s="65"/>
      <c r="N35" s="65"/>
      <c r="O35" s="65"/>
    </row>
    <row r="36" spans="1:15" ht="22.5" customHeight="1">
      <c r="A36" s="56" t="str">
        <f>IF($A$5="","",$A$5)</f>
        <v/>
      </c>
      <c r="B36" s="56" t="str">
        <f ca="1">LOOKUP(ROW($A1),COUNTIF(OFFSET(工作量统计!$B$3,,,ROW($3:$485)),$A$5)+1,工作量统计!AI$6:AI$501)&amp;""</f>
        <v/>
      </c>
      <c r="C36" s="56" t="str">
        <f ca="1">LOOKUP(ROW($A1),COUNTIF(OFFSET(工作量统计!$B$3,,,ROW($3:$485)),$A$5)+1,工作量统计!AJ$6:AJ$501)&amp;""</f>
        <v/>
      </c>
      <c r="D36" s="56" t="str">
        <f ca="1">LOOKUP(ROW($A1),COUNTIF(OFFSET(工作量统计!$B$3,,,ROW($3:$485)),$A$5)+1,工作量统计!AL$6:AL$501)&amp;""</f>
        <v/>
      </c>
      <c r="E36" s="56" t="str">
        <f ca="1">LOOKUP(ROW($A1),COUNTIF(OFFSET(工作量统计!$B$3,,,ROW($3:$485)),$A$5)+1,工作量统计!AM$6:AM$501)&amp;""</f>
        <v/>
      </c>
      <c r="F36" s="49"/>
      <c r="G36" s="49"/>
      <c r="H36" s="49"/>
      <c r="I36" s="49"/>
      <c r="J36" s="49"/>
      <c r="K36" s="49"/>
      <c r="L36" s="49"/>
      <c r="M36" s="49"/>
      <c r="N36" s="49"/>
      <c r="O36" s="49"/>
    </row>
    <row r="37" spans="1:15" ht="22.5" customHeight="1">
      <c r="A37" s="57"/>
      <c r="B37" s="56" t="str">
        <f ca="1">LOOKUP(ROW($A2),COUNTIF(OFFSET(工作量统计!$B$3,,,ROW($3:$485)),$A$5)+1,工作量统计!AI$6:AI$501)&amp;""</f>
        <v/>
      </c>
      <c r="C37" s="56" t="str">
        <f ca="1">LOOKUP(ROW($A2),COUNTIF(OFFSET(工作量统计!$B$3,,,ROW($3:$485)),$A$5)+1,工作量统计!AJ$6:AJ$501)&amp;""</f>
        <v/>
      </c>
      <c r="D37" s="56" t="str">
        <f ca="1">LOOKUP(ROW($A2),COUNTIF(OFFSET(工作量统计!$B$3,,,ROW($3:$485)),$A$5)+1,工作量统计!AL$6:AL$501)&amp;""</f>
        <v/>
      </c>
      <c r="E37" s="56" t="str">
        <f ca="1">LOOKUP(ROW($A2),COUNTIF(OFFSET(工作量统计!$B$3,,,ROW($3:$485)),$A$5)+1,工作量统计!AM$6:AM$501)&amp;""</f>
        <v/>
      </c>
      <c r="F37" s="49"/>
      <c r="G37" s="49"/>
      <c r="H37" s="49"/>
      <c r="I37" s="49"/>
      <c r="J37" s="49"/>
      <c r="K37" s="49"/>
      <c r="L37" s="49"/>
      <c r="M37" s="49"/>
      <c r="N37" s="49"/>
      <c r="O37" s="49"/>
    </row>
    <row r="38" spans="1:15" ht="22.5" customHeight="1">
      <c r="A38" s="57"/>
      <c r="B38" s="56" t="str">
        <f ca="1">LOOKUP(ROW($A3),COUNTIF(OFFSET(工作量统计!$B$3,,,ROW($3:$485)),$A$5)+1,工作量统计!AI$6:AI$501)&amp;""</f>
        <v/>
      </c>
      <c r="C38" s="56" t="str">
        <f ca="1">LOOKUP(ROW($A3),COUNTIF(OFFSET(工作量统计!$B$3,,,ROW($3:$485)),$A$5)+1,工作量统计!AJ$6:AJ$501)&amp;""</f>
        <v/>
      </c>
      <c r="D38" s="56" t="str">
        <f ca="1">LOOKUP(ROW($A3),COUNTIF(OFFSET(工作量统计!$B$3,,,ROW($3:$485)),$A$5)+1,工作量统计!AL$6:AL$501)&amp;""</f>
        <v/>
      </c>
      <c r="E38" s="56" t="str">
        <f ca="1">LOOKUP(ROW($A3),COUNTIF(OFFSET(工作量统计!$B$3,,,ROW($3:$485)),$A$5)+1,工作量统计!AM$6:AM$501)&amp;""</f>
        <v/>
      </c>
      <c r="F38" s="49"/>
      <c r="G38" s="49"/>
      <c r="H38" s="49"/>
      <c r="I38" s="49"/>
      <c r="J38" s="49"/>
      <c r="K38" s="49"/>
      <c r="L38" s="49"/>
      <c r="M38" s="49"/>
      <c r="N38" s="49"/>
      <c r="O38" s="49"/>
    </row>
    <row r="39" spans="1:15" ht="21.75" customHeight="1">
      <c r="A39" s="47"/>
      <c r="B39" s="47"/>
      <c r="C39" s="47"/>
      <c r="D39" s="47"/>
      <c r="E39" s="47"/>
      <c r="F39" s="47"/>
      <c r="G39" s="47"/>
      <c r="H39" s="49"/>
      <c r="I39" s="49"/>
      <c r="J39" s="49"/>
      <c r="K39" s="49"/>
      <c r="L39" s="49"/>
      <c r="M39" s="49"/>
      <c r="N39" s="49"/>
    </row>
    <row r="40" spans="1:15">
      <c r="A40" s="80" t="s">
        <v>0</v>
      </c>
      <c r="B40" s="80" t="s">
        <v>215</v>
      </c>
      <c r="C40" s="80"/>
      <c r="D40" s="80"/>
      <c r="E40" s="80"/>
      <c r="F40" s="80"/>
      <c r="G40" s="47"/>
      <c r="H40" s="49"/>
      <c r="I40" s="49"/>
      <c r="J40" s="49"/>
      <c r="K40" s="49"/>
      <c r="L40" s="49"/>
      <c r="M40" s="49"/>
      <c r="N40" s="49"/>
    </row>
    <row r="41" spans="1:15" ht="24" customHeight="1">
      <c r="A41" s="80"/>
      <c r="B41" s="89" t="s">
        <v>206</v>
      </c>
      <c r="C41" s="89"/>
      <c r="D41" s="89"/>
      <c r="E41" s="89"/>
      <c r="F41" s="89"/>
      <c r="G41" s="47"/>
      <c r="H41" s="49"/>
      <c r="I41" s="49"/>
      <c r="J41" s="49"/>
      <c r="K41" s="49"/>
      <c r="L41" s="49"/>
      <c r="M41" s="49"/>
      <c r="N41" s="49"/>
    </row>
    <row r="42" spans="1:15" ht="41.25" customHeight="1">
      <c r="A42" s="80"/>
      <c r="B42" s="45" t="s">
        <v>25</v>
      </c>
      <c r="C42" s="62" t="s">
        <v>201</v>
      </c>
      <c r="D42" s="45" t="s">
        <v>15</v>
      </c>
      <c r="E42" s="45" t="s">
        <v>146</v>
      </c>
      <c r="F42" s="46" t="s">
        <v>12</v>
      </c>
      <c r="G42" s="47"/>
      <c r="H42" s="47"/>
      <c r="I42" s="49"/>
      <c r="J42" s="49"/>
      <c r="K42" s="49"/>
      <c r="L42" s="49"/>
      <c r="M42" s="49"/>
      <c r="N42" s="49"/>
      <c r="O42" s="49"/>
    </row>
    <row r="43" spans="1:15" ht="21.75" customHeight="1">
      <c r="A43" s="56" t="str">
        <f>IF($A$5="","",$A$5)</f>
        <v/>
      </c>
      <c r="B43" s="56" t="str">
        <f ca="1">LOOKUP(ROW($A1),COUNTIF(OFFSET(工作量统计!$B$3,,,ROW($3:$485)),$A$5)+1,工作量统计!AN$6:AN$501)&amp;""</f>
        <v/>
      </c>
      <c r="C43" s="56" t="str">
        <f ca="1">LOOKUP(ROW($A1),COUNTIF(OFFSET(工作量统计!$B$3,,,ROW($3:$485)),$A$5)+1,工作量统计!AO$6:AO$501)&amp;""</f>
        <v/>
      </c>
      <c r="D43" s="56" t="str">
        <f ca="1">LOOKUP(ROW($A1),COUNTIF(OFFSET(工作量统计!$B$3,,,ROW($3:$485)),$A$5)+1,工作量统计!AP$6:AP$501)&amp;""</f>
        <v/>
      </c>
      <c r="E43" s="56" t="str">
        <f ca="1">LOOKUP(ROW($A1),COUNTIF(OFFSET(工作量统计!$B$3,,,ROW($3:$485)),$A$5)+1,工作量统计!AQ$6:AQ$501)&amp;""</f>
        <v/>
      </c>
      <c r="F43" s="56" t="str">
        <f ca="1">LOOKUP(ROW($A1),COUNTIF(OFFSET(工作量统计!$B$3,,,ROW($3:$485)),$A$5)+1,工作量统计!AR$6:AR$501)&amp;""</f>
        <v/>
      </c>
      <c r="G43" s="47"/>
      <c r="H43" s="47"/>
      <c r="I43" s="49"/>
      <c r="J43" s="49"/>
      <c r="K43" s="49"/>
      <c r="L43" s="49"/>
      <c r="M43" s="49"/>
      <c r="N43" s="49"/>
      <c r="O43" s="49"/>
    </row>
    <row r="44" spans="1:15" ht="21.75" customHeight="1">
      <c r="A44" s="57"/>
      <c r="B44" s="56" t="str">
        <f ca="1">LOOKUP(ROW($A2),COUNTIF(OFFSET(工作量统计!$B$3,,,ROW($3:$485)),$A$5)+1,工作量统计!AN$6:AN$501)&amp;""</f>
        <v/>
      </c>
      <c r="C44" s="56" t="str">
        <f ca="1">LOOKUP(ROW($A2),COUNTIF(OFFSET(工作量统计!$B$3,,,ROW($3:$485)),$A$5)+1,工作量统计!AO$6:AO$501)&amp;""</f>
        <v/>
      </c>
      <c r="D44" s="56" t="str">
        <f ca="1">LOOKUP(ROW($A2),COUNTIF(OFFSET(工作量统计!$B$3,,,ROW($3:$485)),$A$5)+1,工作量统计!AP$6:AP$501)&amp;""</f>
        <v/>
      </c>
      <c r="E44" s="56" t="str">
        <f ca="1">LOOKUP(ROW($A2),COUNTIF(OFFSET(工作量统计!$B$3,,,ROW($3:$485)),$A$5)+1,工作量统计!AQ$6:AQ$501)&amp;""</f>
        <v/>
      </c>
      <c r="F44" s="56" t="str">
        <f ca="1">LOOKUP(ROW($A2),COUNTIF(OFFSET(工作量统计!$B$3,,,ROW($3:$485)),$A$5)+1,工作量统计!AR$6:AR$501)&amp;""</f>
        <v/>
      </c>
      <c r="G44" s="47"/>
      <c r="H44" s="47"/>
      <c r="I44" s="49"/>
      <c r="J44" s="49"/>
      <c r="K44" s="49"/>
      <c r="L44" s="49"/>
      <c r="M44" s="49"/>
      <c r="N44" s="49"/>
      <c r="O44" s="49"/>
    </row>
    <row r="45" spans="1:15" ht="21.75" customHeight="1">
      <c r="A45" s="57"/>
      <c r="B45" s="56" t="str">
        <f ca="1">LOOKUP(ROW($A3),COUNTIF(OFFSET(工作量统计!$B$3,,,ROW($3:$485)),$A$5)+1,工作量统计!AN$6:AN$501)&amp;""</f>
        <v/>
      </c>
      <c r="C45" s="56" t="str">
        <f ca="1">LOOKUP(ROW($A3),COUNTIF(OFFSET(工作量统计!$B$3,,,ROW($3:$485)),$A$5)+1,工作量统计!AO$6:AO$501)&amp;""</f>
        <v/>
      </c>
      <c r="D45" s="56" t="str">
        <f ca="1">LOOKUP(ROW($A3),COUNTIF(OFFSET(工作量统计!$B$3,,,ROW($3:$485)),$A$5)+1,工作量统计!AP$6:AP$501)&amp;""</f>
        <v/>
      </c>
      <c r="E45" s="56" t="str">
        <f ca="1">LOOKUP(ROW($A3),COUNTIF(OFFSET(工作量统计!$B$3,,,ROW($3:$485)),$A$5)+1,工作量统计!AQ$6:AQ$501)&amp;""</f>
        <v/>
      </c>
      <c r="F45" s="56" t="str">
        <f ca="1">LOOKUP(ROW($A3),COUNTIF(OFFSET(工作量统计!$B$3,,,ROW($3:$485)),$A$5)+1,工作量统计!AR$6:AR$501)&amp;""</f>
        <v/>
      </c>
      <c r="G45" s="47"/>
      <c r="H45" s="47"/>
      <c r="I45" s="49"/>
      <c r="J45" s="49"/>
      <c r="K45" s="49"/>
      <c r="L45" s="49"/>
      <c r="M45" s="49"/>
      <c r="N45" s="49"/>
      <c r="O45" s="49"/>
    </row>
    <row r="46" spans="1:15" ht="26.25" customHeight="1">
      <c r="I46" s="48"/>
      <c r="J46" s="48"/>
      <c r="K46" s="48"/>
      <c r="L46" s="48"/>
      <c r="M46" s="48"/>
      <c r="N46" s="48"/>
    </row>
    <row r="47" spans="1:15" ht="16.5" customHeight="1">
      <c r="A47" s="80" t="s">
        <v>0</v>
      </c>
      <c r="B47" s="81" t="s">
        <v>216</v>
      </c>
      <c r="C47" s="82"/>
      <c r="D47" s="82"/>
      <c r="E47" s="82"/>
      <c r="F47" s="82"/>
      <c r="G47" s="83"/>
    </row>
    <row r="48" spans="1:15" ht="20.25" customHeight="1">
      <c r="A48" s="80"/>
      <c r="B48" s="80" t="s">
        <v>207</v>
      </c>
      <c r="C48" s="80"/>
      <c r="D48" s="80"/>
      <c r="E48" s="80"/>
      <c r="F48" s="80"/>
      <c r="G48" s="80"/>
      <c r="H48" s="50"/>
    </row>
    <row r="49" spans="1:11" ht="41.25" customHeight="1">
      <c r="A49" s="80"/>
      <c r="B49" s="69" t="s">
        <v>31</v>
      </c>
      <c r="C49" s="69" t="s">
        <v>198</v>
      </c>
      <c r="D49" s="69" t="s">
        <v>145</v>
      </c>
      <c r="E49" s="70" t="s">
        <v>17</v>
      </c>
      <c r="F49" s="77" t="s">
        <v>221</v>
      </c>
      <c r="G49" s="70" t="s">
        <v>12</v>
      </c>
    </row>
    <row r="50" spans="1:11" ht="21.75" customHeight="1">
      <c r="A50" s="56" t="str">
        <f>IF($A$5="","",$A$5)</f>
        <v/>
      </c>
      <c r="B50" s="56" t="str">
        <f ca="1">LOOKUP(ROW($A1),COUNTIF(OFFSET(工作量统计!$B$3,,,ROW($3:$485)),$A$5)+1,工作量统计!AS$6:AS$501)&amp;""</f>
        <v/>
      </c>
      <c r="C50" s="56" t="str">
        <f ca="1">LOOKUP(ROW($A1),COUNTIF(OFFSET(工作量统计!$B$3,,,ROW($3:$485)),$A$5)+1,工作量统计!AT$6:AT$501)&amp;""</f>
        <v/>
      </c>
      <c r="D50" s="56" t="str">
        <f ca="1">LOOKUP(ROW($A1),COUNTIF(OFFSET(工作量统计!$B$3,,,ROW($3:$485)),$A$5)+1,工作量统计!AU$6:AU$501)&amp;""</f>
        <v/>
      </c>
      <c r="E50" s="56" t="str">
        <f ca="1">LOOKUP(ROW($A1),COUNTIF(OFFSET(工作量统计!$B$3,,,ROW($3:$485)),$A$5)+1,工作量统计!AV$6:AV$501)&amp;""</f>
        <v/>
      </c>
      <c r="F50" s="56" t="str">
        <f ca="1">LOOKUP(ROW($A1),COUNTIF(OFFSET(工作量统计!$B$3,,,ROW($3:$485)),$A$5)+1,工作量统计!AW$6:AW$501)&amp;""</f>
        <v/>
      </c>
      <c r="G50" s="56" t="str">
        <f ca="1">LOOKUP(ROW($A1),COUNTIF(OFFSET(工作量统计!$B$3,,,ROW($3:$485)),$A$5)+1,工作量统计!AY$6:AY$501)&amp;""</f>
        <v/>
      </c>
      <c r="H50" s="58"/>
    </row>
    <row r="51" spans="1:11" ht="21.75" customHeight="1">
      <c r="A51" s="56"/>
      <c r="B51" s="56" t="str">
        <f ca="1">LOOKUP(ROW($A2),COUNTIF(OFFSET(工作量统计!$B$3,,,ROW($3:$485)),$A$5)+1,工作量统计!AS$6:AS$501)&amp;""</f>
        <v/>
      </c>
      <c r="C51" s="56" t="str">
        <f ca="1">LOOKUP(ROW($A2),COUNTIF(OFFSET(工作量统计!$B$3,,,ROW($3:$485)),$A$5)+1,工作量统计!AT$6:AT$501)&amp;""</f>
        <v/>
      </c>
      <c r="D51" s="56" t="str">
        <f ca="1">LOOKUP(ROW($A2),COUNTIF(OFFSET(工作量统计!$B$3,,,ROW($3:$485)),$A$5)+1,工作量统计!AU$6:AU$501)&amp;""</f>
        <v/>
      </c>
      <c r="E51" s="56" t="str">
        <f ca="1">LOOKUP(ROW($A2),COUNTIF(OFFSET(工作量统计!$B$3,,,ROW($3:$485)),$A$5)+1,工作量统计!AV$6:AV$501)&amp;""</f>
        <v/>
      </c>
      <c r="F51" s="56" t="str">
        <f ca="1">LOOKUP(ROW($A2),COUNTIF(OFFSET(工作量统计!$B$3,,,ROW($3:$485)),$A$5)+1,工作量统计!AW$6:AW$501)&amp;""</f>
        <v/>
      </c>
      <c r="G51" s="56" t="str">
        <f ca="1">LOOKUP(ROW($A2),COUNTIF(OFFSET(工作量统计!$B$3,,,ROW($3:$485)),$A$5)+1,工作量统计!AY$6:AY$501)&amp;""</f>
        <v/>
      </c>
      <c r="H51" s="58"/>
    </row>
    <row r="52" spans="1:11" ht="21.75" customHeight="1">
      <c r="A52" s="56"/>
      <c r="B52" s="56" t="str">
        <f ca="1">LOOKUP(ROW($A3),COUNTIF(OFFSET(工作量统计!$B$3,,,ROW($3:$485)),$A$5)+1,工作量统计!AS$6:AS$501)&amp;""</f>
        <v/>
      </c>
      <c r="C52" s="56" t="str">
        <f ca="1">LOOKUP(ROW($A3),COUNTIF(OFFSET(工作量统计!$B$3,,,ROW($3:$485)),$A$5)+1,工作量统计!AT$6:AT$501)&amp;""</f>
        <v/>
      </c>
      <c r="D52" s="56" t="str">
        <f ca="1">LOOKUP(ROW($A3),COUNTIF(OFFSET(工作量统计!$B$3,,,ROW($3:$485)),$A$5)+1,工作量统计!AU$6:AU$501)&amp;""</f>
        <v/>
      </c>
      <c r="E52" s="56" t="str">
        <f ca="1">LOOKUP(ROW($A3),COUNTIF(OFFSET(工作量统计!$B$3,,,ROW($3:$485)),$A$5)+1,工作量统计!AV$6:AV$501)&amp;""</f>
        <v/>
      </c>
      <c r="F52" s="56" t="str">
        <f ca="1">LOOKUP(ROW($A3),COUNTIF(OFFSET(工作量统计!$B$3,,,ROW($3:$485)),$A$5)+1,工作量统计!AW$6:AW$501)&amp;""</f>
        <v/>
      </c>
      <c r="G52" s="56" t="str">
        <f ca="1">LOOKUP(ROW($A3),COUNTIF(OFFSET(工作量统计!$B$3,,,ROW($3:$485)),$A$5)+1,工作量统计!AY$6:AY$501)&amp;""</f>
        <v/>
      </c>
      <c r="H52" s="58"/>
    </row>
    <row r="55" spans="1:11" ht="75" customHeight="1">
      <c r="A55" s="108" t="s">
        <v>224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</row>
  </sheetData>
  <sheetProtection password="CB5E" sheet="1" objects="1" scenarios="1" formatRows="0" insertRows="0" deleteRows="0"/>
  <mergeCells count="63">
    <mergeCell ref="A1:J1"/>
    <mergeCell ref="F2:N2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2:A4"/>
    <mergeCell ref="B2:B4"/>
    <mergeCell ref="C2:C4"/>
    <mergeCell ref="B34:E34"/>
    <mergeCell ref="D2:D4"/>
    <mergeCell ref="E2:E4"/>
    <mergeCell ref="B7:K7"/>
    <mergeCell ref="C8:C9"/>
    <mergeCell ref="F8:F9"/>
    <mergeCell ref="B15:I15"/>
    <mergeCell ref="B14:I14"/>
    <mergeCell ref="B24:C24"/>
    <mergeCell ref="D16:E16"/>
    <mergeCell ref="D17:E17"/>
    <mergeCell ref="D18:E18"/>
    <mergeCell ref="D19:E19"/>
    <mergeCell ref="D20:E20"/>
    <mergeCell ref="D21:E21"/>
    <mergeCell ref="D22:E22"/>
    <mergeCell ref="A55:K55"/>
    <mergeCell ref="A33:A35"/>
    <mergeCell ref="I33:M33"/>
    <mergeCell ref="A7:A9"/>
    <mergeCell ref="A26:A28"/>
    <mergeCell ref="A14:A16"/>
    <mergeCell ref="G8:G9"/>
    <mergeCell ref="B16:C16"/>
    <mergeCell ref="B17:C17"/>
    <mergeCell ref="B18:C18"/>
    <mergeCell ref="B19:C19"/>
    <mergeCell ref="B20:C20"/>
    <mergeCell ref="B21:C21"/>
    <mergeCell ref="K8:K9"/>
    <mergeCell ref="B26:K26"/>
    <mergeCell ref="B27:K27"/>
    <mergeCell ref="A47:A49"/>
    <mergeCell ref="A40:A42"/>
    <mergeCell ref="B41:F41"/>
    <mergeCell ref="B40:F40"/>
    <mergeCell ref="B48:G48"/>
    <mergeCell ref="B47:G47"/>
    <mergeCell ref="B33:E33"/>
    <mergeCell ref="H8:H9"/>
    <mergeCell ref="I8:I9"/>
    <mergeCell ref="J8:J9"/>
    <mergeCell ref="B8:B9"/>
    <mergeCell ref="D8:D9"/>
    <mergeCell ref="E8:E9"/>
    <mergeCell ref="B22:C22"/>
    <mergeCell ref="B23:C23"/>
    <mergeCell ref="D23:E23"/>
    <mergeCell ref="D24:E24"/>
  </mergeCells>
  <phoneticPr fontId="2" type="noConversion"/>
  <pageMargins left="0.59055118110236227" right="0.59055118110236227" top="0.74803149606299213" bottom="0.74803149606299213" header="0.31496062992125984" footer="0.31496062992125984"/>
  <pageSetup orientation="portrait" horizontalDpi="200" verticalDpi="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01"/>
  <sheetViews>
    <sheetView workbookViewId="0">
      <selection activeCell="A2" sqref="A2"/>
    </sheetView>
  </sheetViews>
  <sheetFormatPr defaultRowHeight="13.5"/>
  <cols>
    <col min="1" max="1" width="11.375" style="10" customWidth="1"/>
    <col min="2" max="2" width="40.375" style="10" customWidth="1"/>
    <col min="3" max="3" width="17.25" style="10" customWidth="1"/>
    <col min="4" max="4" width="10.625" style="10" customWidth="1"/>
    <col min="5" max="5" width="9" style="10" customWidth="1"/>
    <col min="6" max="16384" width="9" style="10"/>
  </cols>
  <sheetData>
    <row r="1" spans="1:3" ht="30.75" customHeight="1">
      <c r="A1" s="117" t="s">
        <v>32</v>
      </c>
      <c r="B1" s="117"/>
      <c r="C1" s="117"/>
    </row>
    <row r="2" spans="1:3" ht="23.25" customHeight="1">
      <c r="A2" s="6" t="s">
        <v>42</v>
      </c>
      <c r="B2" s="7" t="s">
        <v>33</v>
      </c>
      <c r="C2" s="7" t="s">
        <v>51</v>
      </c>
    </row>
    <row r="3" spans="1:3" ht="23.25" customHeight="1">
      <c r="A3" s="11" t="s">
        <v>43</v>
      </c>
      <c r="B3" s="9" t="s">
        <v>34</v>
      </c>
      <c r="C3" s="7">
        <v>200</v>
      </c>
    </row>
    <row r="4" spans="1:3" ht="23.25" customHeight="1">
      <c r="A4" s="11" t="s">
        <v>44</v>
      </c>
      <c r="B4" s="9" t="s">
        <v>35</v>
      </c>
      <c r="C4" s="7">
        <v>100</v>
      </c>
    </row>
    <row r="5" spans="1:3" ht="23.25" customHeight="1">
      <c r="A5" s="11" t="s">
        <v>45</v>
      </c>
      <c r="B5" s="9" t="s">
        <v>36</v>
      </c>
      <c r="C5" s="7">
        <v>80</v>
      </c>
    </row>
    <row r="6" spans="1:3" ht="23.25" customHeight="1">
      <c r="A6" s="11" t="s">
        <v>46</v>
      </c>
      <c r="B6" s="9" t="s">
        <v>37</v>
      </c>
      <c r="C6" s="7">
        <v>60</v>
      </c>
    </row>
    <row r="7" spans="1:3" ht="23.25" customHeight="1">
      <c r="A7" s="11" t="s">
        <v>47</v>
      </c>
      <c r="B7" s="9" t="s">
        <v>38</v>
      </c>
      <c r="C7" s="7">
        <v>50</v>
      </c>
    </row>
    <row r="8" spans="1:3" ht="23.25" customHeight="1">
      <c r="A8" s="11" t="s">
        <v>48</v>
      </c>
      <c r="B8" s="9" t="s">
        <v>39</v>
      </c>
      <c r="C8" s="7">
        <v>40</v>
      </c>
    </row>
    <row r="9" spans="1:3" ht="23.25" customHeight="1">
      <c r="A9" s="11" t="s">
        <v>49</v>
      </c>
      <c r="B9" s="9" t="s">
        <v>40</v>
      </c>
      <c r="C9" s="7">
        <v>30</v>
      </c>
    </row>
    <row r="10" spans="1:3" ht="23.25" customHeight="1">
      <c r="A10" s="11" t="s">
        <v>50</v>
      </c>
      <c r="B10" s="9" t="s">
        <v>41</v>
      </c>
      <c r="C10" s="7">
        <v>20</v>
      </c>
    </row>
    <row r="12" spans="1:3" ht="28.5" customHeight="1">
      <c r="A12" s="119" t="s">
        <v>52</v>
      </c>
      <c r="B12" s="119"/>
      <c r="C12" s="119"/>
    </row>
    <row r="13" spans="1:3" ht="18.75" customHeight="1">
      <c r="A13" s="54" t="s">
        <v>55</v>
      </c>
      <c r="B13" s="11" t="s">
        <v>53</v>
      </c>
      <c r="C13" s="11" t="s">
        <v>54</v>
      </c>
    </row>
    <row r="14" spans="1:3" ht="18.75" customHeight="1">
      <c r="A14" s="54" t="s">
        <v>56</v>
      </c>
      <c r="B14" s="11" t="s">
        <v>5</v>
      </c>
      <c r="C14" s="11">
        <v>3</v>
      </c>
    </row>
    <row r="15" spans="1:3" ht="18.75" customHeight="1">
      <c r="A15" s="54" t="s">
        <v>57</v>
      </c>
      <c r="B15" s="11" t="s">
        <v>6</v>
      </c>
      <c r="C15" s="11">
        <v>0.8</v>
      </c>
    </row>
    <row r="16" spans="1:3" ht="47.25" customHeight="1">
      <c r="A16" s="54" t="s">
        <v>58</v>
      </c>
      <c r="B16" s="11" t="s">
        <v>134</v>
      </c>
      <c r="C16" s="11">
        <v>0.6</v>
      </c>
    </row>
    <row r="17" spans="1:3" ht="18.75" customHeight="1">
      <c r="A17" s="54" t="s">
        <v>59</v>
      </c>
      <c r="B17" s="11" t="s">
        <v>7</v>
      </c>
      <c r="C17" s="11">
        <v>0.3</v>
      </c>
    </row>
    <row r="18" spans="1:3" ht="18.75" customHeight="1">
      <c r="A18" s="54" t="s">
        <v>60</v>
      </c>
      <c r="B18" s="11" t="s">
        <v>8</v>
      </c>
      <c r="C18" s="11">
        <v>0.3</v>
      </c>
    </row>
    <row r="19" spans="1:3" ht="18.75" customHeight="1">
      <c r="A19" s="54" t="s">
        <v>61</v>
      </c>
      <c r="B19" s="11" t="s">
        <v>9</v>
      </c>
      <c r="C19" s="11">
        <v>1</v>
      </c>
    </row>
    <row r="22" spans="1:3" ht="20.25" customHeight="1">
      <c r="A22" s="119" t="s">
        <v>143</v>
      </c>
      <c r="B22" s="119"/>
      <c r="C22" s="119"/>
    </row>
    <row r="23" spans="1:3">
      <c r="A23" s="11" t="s">
        <v>63</v>
      </c>
      <c r="B23" s="11" t="s">
        <v>64</v>
      </c>
      <c r="C23" s="11" t="s">
        <v>135</v>
      </c>
    </row>
    <row r="24" spans="1:3" ht="21" customHeight="1">
      <c r="A24" s="11" t="s">
        <v>62</v>
      </c>
      <c r="B24" s="11" t="s">
        <v>65</v>
      </c>
      <c r="C24" s="11">
        <v>500</v>
      </c>
    </row>
    <row r="25" spans="1:3" ht="21" customHeight="1">
      <c r="A25" s="11" t="s">
        <v>66</v>
      </c>
      <c r="B25" s="11" t="s">
        <v>67</v>
      </c>
      <c r="C25" s="11">
        <v>300</v>
      </c>
    </row>
    <row r="26" spans="1:3" ht="21" customHeight="1">
      <c r="A26" s="11" t="s">
        <v>68</v>
      </c>
      <c r="B26" s="11" t="s">
        <v>69</v>
      </c>
      <c r="C26" s="11">
        <v>200</v>
      </c>
    </row>
    <row r="27" spans="1:3" ht="21" customHeight="1">
      <c r="A27" s="11" t="s">
        <v>70</v>
      </c>
      <c r="B27" s="11" t="s">
        <v>71</v>
      </c>
      <c r="C27" s="11">
        <v>100</v>
      </c>
    </row>
    <row r="28" spans="1:3" ht="21" customHeight="1">
      <c r="A28" s="11" t="s">
        <v>72</v>
      </c>
      <c r="B28" s="11" t="s">
        <v>73</v>
      </c>
      <c r="C28" s="11">
        <v>50</v>
      </c>
    </row>
    <row r="29" spans="1:3" ht="21" customHeight="1">
      <c r="A29" s="11" t="s">
        <v>74</v>
      </c>
      <c r="B29" s="11" t="s">
        <v>75</v>
      </c>
      <c r="C29" s="11">
        <v>20</v>
      </c>
    </row>
    <row r="30" spans="1:3" ht="21" customHeight="1">
      <c r="A30" s="11" t="s">
        <v>76</v>
      </c>
      <c r="B30" s="11" t="s">
        <v>77</v>
      </c>
      <c r="C30" s="11">
        <v>10</v>
      </c>
    </row>
    <row r="31" spans="1:3" ht="21" customHeight="1">
      <c r="A31" s="11" t="s">
        <v>78</v>
      </c>
      <c r="B31" s="11" t="s">
        <v>136</v>
      </c>
      <c r="C31" s="13"/>
    </row>
    <row r="33" spans="1:9" ht="27.75" customHeight="1">
      <c r="A33" s="119" t="s">
        <v>210</v>
      </c>
      <c r="B33" s="119"/>
    </row>
    <row r="34" spans="1:9" s="8" customFormat="1" ht="18" customHeight="1">
      <c r="A34" s="54" t="s">
        <v>79</v>
      </c>
      <c r="B34" s="54" t="s">
        <v>80</v>
      </c>
      <c r="C34" s="54" t="s">
        <v>81</v>
      </c>
      <c r="D34" s="54" t="s">
        <v>82</v>
      </c>
      <c r="E34" s="54" t="s">
        <v>83</v>
      </c>
      <c r="F34" s="54" t="s">
        <v>84</v>
      </c>
      <c r="G34" s="54" t="s">
        <v>85</v>
      </c>
      <c r="H34" s="54" t="s">
        <v>86</v>
      </c>
      <c r="I34" s="54" t="s">
        <v>87</v>
      </c>
    </row>
    <row r="35" spans="1:9" s="33" customFormat="1" ht="15.75" customHeight="1">
      <c r="A35" s="32" t="s">
        <v>88</v>
      </c>
      <c r="B35" s="32">
        <v>100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</row>
    <row r="36" spans="1:9" s="33" customFormat="1" ht="15.75" customHeight="1">
      <c r="A36" s="34">
        <v>2</v>
      </c>
      <c r="B36" s="34">
        <v>80</v>
      </c>
      <c r="C36" s="34">
        <v>20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 s="33" customFormat="1" ht="15.75" customHeight="1">
      <c r="A37" s="34">
        <v>3</v>
      </c>
      <c r="B37" s="34">
        <v>70</v>
      </c>
      <c r="C37" s="34">
        <v>20</v>
      </c>
      <c r="D37" s="34">
        <v>10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</row>
    <row r="38" spans="1:9" s="33" customFormat="1" ht="15.75" customHeight="1">
      <c r="A38" s="34">
        <v>4</v>
      </c>
      <c r="B38" s="34">
        <v>60</v>
      </c>
      <c r="C38" s="34">
        <v>20</v>
      </c>
      <c r="D38" s="34">
        <v>10</v>
      </c>
      <c r="E38" s="34">
        <v>10</v>
      </c>
      <c r="F38" s="34">
        <v>0</v>
      </c>
      <c r="G38" s="34">
        <v>0</v>
      </c>
      <c r="H38" s="34">
        <v>0</v>
      </c>
      <c r="I38" s="34">
        <v>0</v>
      </c>
    </row>
    <row r="39" spans="1:9" s="33" customFormat="1" ht="15.75" customHeight="1">
      <c r="A39" s="34">
        <v>5</v>
      </c>
      <c r="B39" s="34">
        <v>60</v>
      </c>
      <c r="C39" s="34">
        <v>20</v>
      </c>
      <c r="D39" s="34">
        <v>10</v>
      </c>
      <c r="E39" s="34">
        <v>5</v>
      </c>
      <c r="F39" s="34">
        <v>5</v>
      </c>
      <c r="G39" s="34">
        <v>0</v>
      </c>
      <c r="H39" s="34">
        <v>0</v>
      </c>
      <c r="I39" s="34">
        <v>0</v>
      </c>
    </row>
    <row r="40" spans="1:9" s="33" customFormat="1" ht="15.75" customHeight="1">
      <c r="A40" s="34">
        <v>6</v>
      </c>
      <c r="B40" s="34">
        <v>60</v>
      </c>
      <c r="C40" s="34">
        <v>15</v>
      </c>
      <c r="D40" s="34">
        <v>10</v>
      </c>
      <c r="E40" s="34">
        <v>5</v>
      </c>
      <c r="F40" s="34">
        <v>5</v>
      </c>
      <c r="G40" s="34">
        <v>5</v>
      </c>
      <c r="H40" s="34">
        <v>0</v>
      </c>
      <c r="I40" s="34">
        <v>0</v>
      </c>
    </row>
    <row r="41" spans="1:9" s="33" customFormat="1" ht="15.75" customHeight="1">
      <c r="A41" s="34">
        <v>7</v>
      </c>
      <c r="B41" s="34">
        <v>60</v>
      </c>
      <c r="C41" s="34">
        <v>10</v>
      </c>
      <c r="D41" s="34">
        <v>10</v>
      </c>
      <c r="E41" s="34">
        <v>5</v>
      </c>
      <c r="F41" s="34">
        <v>5</v>
      </c>
      <c r="G41" s="34">
        <v>5</v>
      </c>
      <c r="H41" s="34">
        <v>5</v>
      </c>
      <c r="I41" s="34">
        <v>0</v>
      </c>
    </row>
    <row r="42" spans="1:9" s="33" customFormat="1" ht="15.75" customHeight="1">
      <c r="A42" s="34">
        <v>8</v>
      </c>
      <c r="B42" s="34">
        <v>60</v>
      </c>
      <c r="C42" s="34">
        <v>10</v>
      </c>
      <c r="D42" s="34">
        <v>5</v>
      </c>
      <c r="E42" s="34">
        <v>5</v>
      </c>
      <c r="F42" s="34">
        <v>5</v>
      </c>
      <c r="G42" s="34">
        <v>5</v>
      </c>
      <c r="H42" s="34">
        <v>5</v>
      </c>
      <c r="I42" s="34">
        <v>5</v>
      </c>
    </row>
    <row r="45" spans="1:9" ht="25.5" customHeight="1">
      <c r="A45" s="117" t="s">
        <v>89</v>
      </c>
      <c r="B45" s="117"/>
      <c r="C45" s="117"/>
    </row>
    <row r="46" spans="1:9" ht="28.5" customHeight="1">
      <c r="A46" s="6" t="s">
        <v>90</v>
      </c>
      <c r="B46" s="6" t="s">
        <v>91</v>
      </c>
      <c r="C46" s="6" t="s">
        <v>109</v>
      </c>
    </row>
    <row r="47" spans="1:9" ht="37.5" customHeight="1">
      <c r="A47" s="7" t="s">
        <v>92</v>
      </c>
      <c r="B47" s="7" t="s">
        <v>93</v>
      </c>
      <c r="C47" s="7">
        <v>100</v>
      </c>
    </row>
    <row r="48" spans="1:9" ht="31.5" customHeight="1">
      <c r="A48" s="7" t="s">
        <v>94</v>
      </c>
      <c r="B48" s="7" t="s">
        <v>95</v>
      </c>
      <c r="C48" s="7">
        <v>80</v>
      </c>
    </row>
    <row r="49" spans="1:3" ht="31.5" customHeight="1">
      <c r="A49" s="7" t="s">
        <v>96</v>
      </c>
      <c r="B49" s="7" t="s">
        <v>97</v>
      </c>
      <c r="C49" s="7">
        <v>70</v>
      </c>
    </row>
    <row r="50" spans="1:3" ht="51.75" customHeight="1">
      <c r="A50" s="7" t="s">
        <v>98</v>
      </c>
      <c r="B50" s="7" t="s">
        <v>99</v>
      </c>
      <c r="C50" s="7">
        <v>60</v>
      </c>
    </row>
    <row r="51" spans="1:3" ht="31.5" customHeight="1">
      <c r="A51" s="7" t="s">
        <v>100</v>
      </c>
      <c r="B51" s="7" t="s">
        <v>101</v>
      </c>
      <c r="C51" s="7">
        <v>50</v>
      </c>
    </row>
    <row r="52" spans="1:3" ht="31.5" customHeight="1">
      <c r="A52" s="7" t="s">
        <v>102</v>
      </c>
      <c r="B52" s="7" t="s">
        <v>103</v>
      </c>
      <c r="C52" s="7">
        <v>30</v>
      </c>
    </row>
    <row r="53" spans="1:3" ht="31.5" customHeight="1">
      <c r="A53" s="7" t="s">
        <v>104</v>
      </c>
      <c r="B53" s="7" t="s">
        <v>105</v>
      </c>
      <c r="C53" s="7">
        <v>20</v>
      </c>
    </row>
    <row r="54" spans="1:3" ht="31.5" customHeight="1">
      <c r="A54" s="7" t="s">
        <v>106</v>
      </c>
      <c r="B54" s="7" t="s">
        <v>137</v>
      </c>
      <c r="C54" s="7">
        <v>10</v>
      </c>
    </row>
    <row r="55" spans="1:3" ht="31.5" customHeight="1">
      <c r="A55" s="7" t="s">
        <v>107</v>
      </c>
      <c r="B55" s="7" t="s">
        <v>108</v>
      </c>
      <c r="C55" s="7">
        <v>8</v>
      </c>
    </row>
    <row r="57" spans="1:3" ht="29.25" customHeight="1">
      <c r="A57" s="117" t="s">
        <v>116</v>
      </c>
      <c r="B57" s="117"/>
      <c r="C57" s="117"/>
    </row>
    <row r="58" spans="1:3" ht="35.25" customHeight="1">
      <c r="A58" s="14" t="s">
        <v>90</v>
      </c>
      <c r="B58" s="14" t="s">
        <v>110</v>
      </c>
      <c r="C58" s="6" t="s">
        <v>117</v>
      </c>
    </row>
    <row r="59" spans="1:3" ht="18" customHeight="1">
      <c r="A59" s="7" t="s">
        <v>111</v>
      </c>
      <c r="B59" s="15" t="s">
        <v>112</v>
      </c>
      <c r="C59" s="7">
        <v>60</v>
      </c>
    </row>
    <row r="60" spans="1:3" ht="18" customHeight="1">
      <c r="A60" s="7" t="s">
        <v>113</v>
      </c>
      <c r="B60" s="15" t="s">
        <v>114</v>
      </c>
      <c r="C60" s="7">
        <v>30</v>
      </c>
    </row>
    <row r="61" spans="1:3" ht="37.5" customHeight="1">
      <c r="A61" s="7" t="s">
        <v>115</v>
      </c>
      <c r="B61" s="15" t="s">
        <v>138</v>
      </c>
      <c r="C61" s="7">
        <v>20</v>
      </c>
    </row>
    <row r="62" spans="1:3" ht="35.25" customHeight="1">
      <c r="A62" s="12"/>
      <c r="B62" s="31"/>
      <c r="C62" s="12"/>
    </row>
    <row r="63" spans="1:3" ht="35.25" customHeight="1">
      <c r="A63" s="118" t="s">
        <v>174</v>
      </c>
      <c r="B63" s="118"/>
      <c r="C63" s="12"/>
    </row>
    <row r="64" spans="1:3" ht="35.25" customHeight="1">
      <c r="A64" s="11" t="s">
        <v>157</v>
      </c>
      <c r="B64" s="35" t="s">
        <v>158</v>
      </c>
      <c r="C64" s="12"/>
    </row>
    <row r="65" spans="1:5" ht="35.25" customHeight="1">
      <c r="A65" s="11" t="s">
        <v>171</v>
      </c>
      <c r="B65" s="35">
        <v>1.5</v>
      </c>
      <c r="C65" s="12"/>
    </row>
    <row r="66" spans="1:5" ht="35.25" customHeight="1">
      <c r="A66" s="11" t="s">
        <v>172</v>
      </c>
      <c r="B66" s="35">
        <v>1</v>
      </c>
      <c r="C66" s="12"/>
    </row>
    <row r="67" spans="1:5" ht="35.25" customHeight="1">
      <c r="A67" s="11" t="s">
        <v>173</v>
      </c>
      <c r="B67" s="35">
        <v>0.7</v>
      </c>
      <c r="C67" s="12"/>
    </row>
    <row r="69" spans="1:5" ht="28.5" customHeight="1">
      <c r="A69" s="119" t="s">
        <v>181</v>
      </c>
      <c r="B69" s="119"/>
    </row>
    <row r="70" spans="1:5" ht="16.5" customHeight="1">
      <c r="A70" s="54" t="s">
        <v>118</v>
      </c>
      <c r="B70" s="54" t="s">
        <v>119</v>
      </c>
    </row>
    <row r="71" spans="1:5" ht="16.5" customHeight="1">
      <c r="A71" s="54" t="s">
        <v>120</v>
      </c>
      <c r="B71" s="54">
        <v>1.2</v>
      </c>
    </row>
    <row r="72" spans="1:5" ht="16.5" customHeight="1">
      <c r="A72" s="54" t="s">
        <v>121</v>
      </c>
      <c r="B72" s="54">
        <v>1</v>
      </c>
    </row>
    <row r="73" spans="1:5" ht="16.5" customHeight="1">
      <c r="A73" s="54" t="s">
        <v>122</v>
      </c>
      <c r="B73" s="54">
        <v>0.8</v>
      </c>
    </row>
    <row r="75" spans="1:5" ht="18.75" customHeight="1">
      <c r="A75" s="28" t="s">
        <v>139</v>
      </c>
    </row>
    <row r="76" spans="1:5" ht="20.25" customHeight="1">
      <c r="A76" s="7" t="s">
        <v>90</v>
      </c>
      <c r="B76" s="7" t="s">
        <v>123</v>
      </c>
      <c r="C76" s="7" t="s">
        <v>140</v>
      </c>
      <c r="D76" s="7" t="s">
        <v>141</v>
      </c>
      <c r="E76" s="7" t="s">
        <v>142</v>
      </c>
    </row>
    <row r="77" spans="1:5" ht="20.25" customHeight="1">
      <c r="A77" s="7" t="s">
        <v>124</v>
      </c>
      <c r="B77" s="7" t="s">
        <v>125</v>
      </c>
      <c r="C77" s="7">
        <v>6000</v>
      </c>
      <c r="D77" s="7">
        <v>4000</v>
      </c>
      <c r="E77" s="7">
        <v>2000</v>
      </c>
    </row>
    <row r="78" spans="1:5" ht="20.25" customHeight="1">
      <c r="A78" s="7" t="s">
        <v>126</v>
      </c>
      <c r="B78" s="7" t="s">
        <v>127</v>
      </c>
      <c r="C78" s="7">
        <v>1500</v>
      </c>
      <c r="D78" s="7">
        <v>700</v>
      </c>
      <c r="E78" s="7">
        <v>300</v>
      </c>
    </row>
    <row r="79" spans="1:5" ht="20.25" customHeight="1">
      <c r="A79" s="7" t="s">
        <v>128</v>
      </c>
      <c r="B79" s="7" t="s">
        <v>129</v>
      </c>
      <c r="C79" s="7">
        <v>100</v>
      </c>
      <c r="D79" s="7">
        <v>80</v>
      </c>
      <c r="E79" s="7">
        <v>50</v>
      </c>
    </row>
    <row r="80" spans="1:5" ht="20.25" customHeight="1">
      <c r="A80" s="7" t="s">
        <v>130</v>
      </c>
      <c r="B80" s="7" t="s">
        <v>131</v>
      </c>
      <c r="C80" s="7">
        <v>60</v>
      </c>
      <c r="D80" s="7">
        <v>40</v>
      </c>
      <c r="E80" s="7">
        <v>20</v>
      </c>
    </row>
    <row r="81" spans="1:9" ht="20.25" customHeight="1">
      <c r="A81" s="7" t="s">
        <v>132</v>
      </c>
      <c r="B81" s="7" t="s">
        <v>133</v>
      </c>
      <c r="C81" s="7">
        <v>40</v>
      </c>
      <c r="D81" s="7">
        <v>20</v>
      </c>
      <c r="E81" s="7">
        <v>10</v>
      </c>
    </row>
    <row r="83" spans="1:9" ht="22.5" customHeight="1">
      <c r="A83" s="117" t="s">
        <v>190</v>
      </c>
      <c r="B83" s="117"/>
      <c r="C83" s="117"/>
    </row>
    <row r="84" spans="1:9">
      <c r="A84" s="7" t="s">
        <v>90</v>
      </c>
      <c r="B84" s="7" t="s">
        <v>184</v>
      </c>
      <c r="C84" s="7" t="s">
        <v>191</v>
      </c>
    </row>
    <row r="85" spans="1:9">
      <c r="A85" s="7" t="s">
        <v>185</v>
      </c>
      <c r="B85" s="7" t="s">
        <v>186</v>
      </c>
      <c r="C85" s="7">
        <v>120</v>
      </c>
    </row>
    <row r="86" spans="1:9">
      <c r="A86" s="7" t="s">
        <v>178</v>
      </c>
      <c r="B86" s="7" t="s">
        <v>187</v>
      </c>
      <c r="C86" s="7">
        <v>40</v>
      </c>
    </row>
    <row r="87" spans="1:9">
      <c r="A87" s="7" t="s">
        <v>188</v>
      </c>
      <c r="B87" s="7" t="s">
        <v>189</v>
      </c>
      <c r="C87" s="7">
        <v>20</v>
      </c>
    </row>
    <row r="90" spans="1:9" ht="22.5" customHeight="1">
      <c r="A90" s="28" t="s">
        <v>183</v>
      </c>
    </row>
    <row r="91" spans="1:9" ht="27">
      <c r="A91" s="7" t="s">
        <v>90</v>
      </c>
      <c r="B91" s="7" t="s">
        <v>151</v>
      </c>
      <c r="C91" s="7" t="s">
        <v>192</v>
      </c>
    </row>
    <row r="92" spans="1:9">
      <c r="A92" s="7" t="s">
        <v>152</v>
      </c>
      <c r="B92" s="7" t="s">
        <v>153</v>
      </c>
      <c r="C92" s="7">
        <v>30</v>
      </c>
    </row>
    <row r="93" spans="1:9">
      <c r="A93" s="7" t="s">
        <v>150</v>
      </c>
      <c r="B93" s="7" t="s">
        <v>154</v>
      </c>
      <c r="C93" s="7">
        <v>20</v>
      </c>
    </row>
    <row r="95" spans="1:9" ht="26.25" customHeight="1">
      <c r="A95" s="116" t="s">
        <v>211</v>
      </c>
      <c r="B95" s="116"/>
      <c r="C95" s="116"/>
    </row>
    <row r="96" spans="1:9" ht="20.25" customHeight="1">
      <c r="A96" s="7" t="s">
        <v>90</v>
      </c>
      <c r="B96" s="36" t="s">
        <v>123</v>
      </c>
      <c r="C96" s="54" t="s">
        <v>160</v>
      </c>
      <c r="D96" s="54" t="s">
        <v>161</v>
      </c>
      <c r="E96" s="54" t="s">
        <v>162</v>
      </c>
      <c r="F96" s="54" t="s">
        <v>163</v>
      </c>
      <c r="G96" s="54" t="s">
        <v>164</v>
      </c>
      <c r="H96" s="54" t="s">
        <v>165</v>
      </c>
      <c r="I96" s="54" t="s">
        <v>166</v>
      </c>
    </row>
    <row r="97" spans="1:9">
      <c r="A97" s="7" t="s">
        <v>124</v>
      </c>
      <c r="B97" s="36" t="s">
        <v>125</v>
      </c>
      <c r="C97" s="37">
        <v>1</v>
      </c>
      <c r="D97" s="37">
        <v>0.25</v>
      </c>
      <c r="E97" s="37">
        <v>0.15</v>
      </c>
      <c r="F97" s="37">
        <v>0.1</v>
      </c>
      <c r="G97" s="37">
        <v>0.05</v>
      </c>
      <c r="H97" s="37">
        <v>0.03</v>
      </c>
      <c r="I97" s="37">
        <v>0.01</v>
      </c>
    </row>
    <row r="98" spans="1:9">
      <c r="A98" s="7" t="s">
        <v>182</v>
      </c>
      <c r="B98" s="36" t="s">
        <v>127</v>
      </c>
      <c r="C98" s="37">
        <v>1</v>
      </c>
      <c r="D98" s="37">
        <v>0.25</v>
      </c>
      <c r="E98" s="37">
        <v>0.1</v>
      </c>
      <c r="F98" s="54">
        <v>0</v>
      </c>
      <c r="G98" s="54">
        <v>0</v>
      </c>
      <c r="H98" s="54">
        <v>0</v>
      </c>
      <c r="I98" s="54">
        <v>0</v>
      </c>
    </row>
    <row r="99" spans="1:9">
      <c r="A99" s="7" t="s">
        <v>128</v>
      </c>
      <c r="B99" s="36" t="s">
        <v>129</v>
      </c>
      <c r="C99" s="37">
        <v>1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</row>
    <row r="100" spans="1:9">
      <c r="A100" s="7" t="s">
        <v>130</v>
      </c>
      <c r="B100" s="36" t="s">
        <v>131</v>
      </c>
      <c r="C100" s="37">
        <v>1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</row>
    <row r="101" spans="1:9">
      <c r="A101" s="7" t="s">
        <v>132</v>
      </c>
      <c r="B101" s="36" t="s">
        <v>133</v>
      </c>
      <c r="C101" s="37">
        <v>1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</row>
  </sheetData>
  <sheetProtection password="CB5E" sheet="1" objects="1" scenarios="1"/>
  <mergeCells count="10">
    <mergeCell ref="A95:C95"/>
    <mergeCell ref="A83:C83"/>
    <mergeCell ref="A1:C1"/>
    <mergeCell ref="A45:C45"/>
    <mergeCell ref="A57:C57"/>
    <mergeCell ref="A63:B63"/>
    <mergeCell ref="A69:B69"/>
    <mergeCell ref="A33:B33"/>
    <mergeCell ref="A22:C22"/>
    <mergeCell ref="A12:C1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工作量统计</vt:lpstr>
      <vt:lpstr>打印表</vt:lpstr>
      <vt:lpstr>计分标准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dbc</dc:creator>
  <cp:lastModifiedBy>dbc</cp:lastModifiedBy>
  <cp:lastPrinted>2014-12-26T05:44:52Z</cp:lastPrinted>
  <dcterms:created xsi:type="dcterms:W3CDTF">2014-12-01T02:20:22Z</dcterms:created>
  <dcterms:modified xsi:type="dcterms:W3CDTF">2014-12-31T03:09:37Z</dcterms:modified>
</cp:coreProperties>
</file>